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0" windowWidth="38055" windowHeight="17310"/>
  </bookViews>
  <sheets>
    <sheet name="Rekapitulace stavby" sheetId="1" r:id="rId1"/>
    <sheet name="SO 01 - E1 - Oprava fasád..." sheetId="2" r:id="rId2"/>
    <sheet name="Seznam figur" sheetId="3" r:id="rId3"/>
    <sheet name="Pokyny pro vyplnění" sheetId="4" r:id="rId4"/>
  </sheets>
  <definedNames>
    <definedName name="_xlnm._FilterDatabase" localSheetId="1" hidden="1">'SO 01 - E1 - Oprava fasád...'!$C$99:$K$538</definedName>
    <definedName name="_xlnm.Print_Titles" localSheetId="0">'Rekapitulace stavby'!$52:$52</definedName>
    <definedName name="_xlnm.Print_Titles" localSheetId="2">'Seznam figur'!$9:$9</definedName>
    <definedName name="_xlnm.Print_Titles" localSheetId="1">'SO 01 - E1 - Oprava fasád...'!$99:$99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figur'!$C$4:$G$670</definedName>
    <definedName name="_xlnm.Print_Area" localSheetId="1">'SO 01 - E1 - Oprava fasád...'!$C$4:$J$39,'SO 01 - E1 - Oprava fasád...'!$C$45:$J$81,'SO 01 - E1 - Oprava fasád...'!$C$87:$K$538</definedName>
  </definedNames>
  <calcPr calcId="124519"/>
</workbook>
</file>

<file path=xl/calcChain.xml><?xml version="1.0" encoding="utf-8"?>
<calcChain xmlns="http://schemas.openxmlformats.org/spreadsheetml/2006/main">
  <c r="D7" i="3"/>
  <c r="J37" i="2"/>
  <c r="J36"/>
  <c r="AY55" i="1"/>
  <c r="J35" i="2"/>
  <c r="AX55" i="1"/>
  <c r="BI535" i="2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10"/>
  <c r="BH510"/>
  <c r="BG510"/>
  <c r="BF510"/>
  <c r="T510"/>
  <c r="T509"/>
  <c r="R510"/>
  <c r="R509"/>
  <c r="P510"/>
  <c r="P509" s="1"/>
  <c r="BI507"/>
  <c r="BH507"/>
  <c r="BG507"/>
  <c r="BF507"/>
  <c r="T507"/>
  <c r="R507"/>
  <c r="P507"/>
  <c r="BI503"/>
  <c r="BH503"/>
  <c r="BG503"/>
  <c r="BF503"/>
  <c r="T503"/>
  <c r="R503"/>
  <c r="P503"/>
  <c r="BI501"/>
  <c r="BH501"/>
  <c r="BG501"/>
  <c r="BF501"/>
  <c r="T501"/>
  <c r="R501"/>
  <c r="P501"/>
  <c r="BI497"/>
  <c r="BH497"/>
  <c r="BG497"/>
  <c r="BF497"/>
  <c r="T497"/>
  <c r="R497"/>
  <c r="P497"/>
  <c r="BI495"/>
  <c r="BH495"/>
  <c r="BG495"/>
  <c r="BF495"/>
  <c r="T495"/>
  <c r="R495"/>
  <c r="P495"/>
  <c r="BI491"/>
  <c r="BH491"/>
  <c r="BG491"/>
  <c r="BF491"/>
  <c r="T491"/>
  <c r="R491"/>
  <c r="P491"/>
  <c r="BI489"/>
  <c r="BH489"/>
  <c r="BG489"/>
  <c r="BF489"/>
  <c r="T489"/>
  <c r="R489"/>
  <c r="P489"/>
  <c r="BI485"/>
  <c r="BH485"/>
  <c r="BG485"/>
  <c r="BF485"/>
  <c r="T485"/>
  <c r="R485"/>
  <c r="P485"/>
  <c r="BI483"/>
  <c r="BH483"/>
  <c r="BG483"/>
  <c r="BF483"/>
  <c r="T483"/>
  <c r="R483"/>
  <c r="P483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6"/>
  <c r="BH466"/>
  <c r="BG466"/>
  <c r="BF466"/>
  <c r="T466"/>
  <c r="R466"/>
  <c r="P466"/>
  <c r="BI459"/>
  <c r="BH459"/>
  <c r="BG459"/>
  <c r="BF459"/>
  <c r="T459"/>
  <c r="R459"/>
  <c r="P459"/>
  <c r="BI457"/>
  <c r="BH457"/>
  <c r="BG457"/>
  <c r="BF457"/>
  <c r="T457"/>
  <c r="R457"/>
  <c r="P457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24"/>
  <c r="BH424"/>
  <c r="BG424"/>
  <c r="BF424"/>
  <c r="T424"/>
  <c r="R424"/>
  <c r="P424"/>
  <c r="BI418"/>
  <c r="BH418"/>
  <c r="BG418"/>
  <c r="BF418"/>
  <c r="T418"/>
  <c r="R418"/>
  <c r="P418"/>
  <c r="BI413"/>
  <c r="BH413"/>
  <c r="BG413"/>
  <c r="BF413"/>
  <c r="T413"/>
  <c r="R413"/>
  <c r="P413"/>
  <c r="BI412"/>
  <c r="BH412"/>
  <c r="BG412"/>
  <c r="BF412"/>
  <c r="T412"/>
  <c r="R412"/>
  <c r="P412"/>
  <c r="BI408"/>
  <c r="BH408"/>
  <c r="BG408"/>
  <c r="BF408"/>
  <c r="T408"/>
  <c r="R408"/>
  <c r="P408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2"/>
  <c r="BH382"/>
  <c r="BG382"/>
  <c r="BF382"/>
  <c r="T382"/>
  <c r="R382"/>
  <c r="P382"/>
  <c r="BI378"/>
  <c r="BH378"/>
  <c r="BG378"/>
  <c r="BF378"/>
  <c r="T378"/>
  <c r="R378"/>
  <c r="P378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T311" s="1"/>
  <c r="R312"/>
  <c r="R311" s="1"/>
  <c r="P312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4"/>
  <c r="BH214"/>
  <c r="BG214"/>
  <c r="BF214"/>
  <c r="T214"/>
  <c r="R214"/>
  <c r="P214"/>
  <c r="BI210"/>
  <c r="BH210"/>
  <c r="BG210"/>
  <c r="BF210"/>
  <c r="T210"/>
  <c r="R210"/>
  <c r="P210"/>
  <c r="BI202"/>
  <c r="BH202"/>
  <c r="BG202"/>
  <c r="BF202"/>
  <c r="T202"/>
  <c r="R202"/>
  <c r="P202"/>
  <c r="BI200"/>
  <c r="BH200"/>
  <c r="BG200"/>
  <c r="BF200"/>
  <c r="T200"/>
  <c r="R200"/>
  <c r="P200"/>
  <c r="BI193"/>
  <c r="BH193"/>
  <c r="BG193"/>
  <c r="BF193"/>
  <c r="T193"/>
  <c r="R193"/>
  <c r="P193"/>
  <c r="BI185"/>
  <c r="BH185"/>
  <c r="BG185"/>
  <c r="BF185"/>
  <c r="T185"/>
  <c r="R185"/>
  <c r="P185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54"/>
  <c r="BH154"/>
  <c r="BG154"/>
  <c r="BF154"/>
  <c r="T154"/>
  <c r="T153"/>
  <c r="R154"/>
  <c r="R153" s="1"/>
  <c r="P154"/>
  <c r="P153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55" s="1"/>
  <c r="J17"/>
  <c r="J12"/>
  <c r="J94" s="1"/>
  <c r="E7"/>
  <c r="E90" s="1"/>
  <c r="L50" i="1"/>
  <c r="AM50"/>
  <c r="AM49"/>
  <c r="L49"/>
  <c r="AM47"/>
  <c r="L47"/>
  <c r="L45"/>
  <c r="L44"/>
  <c r="BK202" i="2"/>
  <c r="BK348"/>
  <c r="BK305"/>
  <c r="J241"/>
  <c r="BK408"/>
  <c r="BK432"/>
  <c r="BK485"/>
  <c r="J257"/>
  <c r="J378"/>
  <c r="J407"/>
  <c r="J107"/>
  <c r="J457"/>
  <c r="BK457"/>
  <c r="J476"/>
  <c r="BK177"/>
  <c r="BK312"/>
  <c r="BK185"/>
  <c r="BK342"/>
  <c r="J495"/>
  <c r="J450"/>
  <c r="J166"/>
  <c r="BK297"/>
  <c r="BK316"/>
  <c r="J123"/>
  <c r="J323"/>
  <c r="J443"/>
  <c r="J139"/>
  <c r="J491"/>
  <c r="BK284"/>
  <c r="J344"/>
  <c r="BK261"/>
  <c r="BK468"/>
  <c r="J447"/>
  <c r="BK222"/>
  <c r="J391"/>
  <c r="J352"/>
  <c r="BK214"/>
  <c r="BK395"/>
  <c r="J364"/>
  <c r="BK523"/>
  <c r="BK403"/>
  <c r="J237"/>
  <c r="J331"/>
  <c r="J382"/>
  <c r="J177"/>
  <c r="BK510"/>
  <c r="J307"/>
  <c r="BK491"/>
  <c r="J115"/>
  <c r="J418"/>
  <c r="J131"/>
  <c r="BK407"/>
  <c r="BK400"/>
  <c r="J193"/>
  <c r="BK245"/>
  <c r="J527"/>
  <c r="BK435"/>
  <c r="J293"/>
  <c r="J327"/>
  <c r="BK483"/>
  <c r="BK418"/>
  <c r="J297"/>
  <c r="J459"/>
  <c r="J214"/>
  <c r="BK352"/>
  <c r="J143"/>
  <c r="J342"/>
  <c r="BK151"/>
  <c r="J222"/>
  <c r="J360"/>
  <c r="J154"/>
  <c r="BK193"/>
  <c r="J403"/>
  <c r="J280"/>
  <c r="J439"/>
  <c r="J435"/>
  <c r="BK507"/>
  <c r="J466"/>
  <c r="BK531"/>
  <c r="J170"/>
  <c r="BK356"/>
  <c r="BK111"/>
  <c r="BK378"/>
  <c r="BK146"/>
  <c r="J127"/>
  <c r="J200"/>
  <c r="J227"/>
  <c r="BK166"/>
  <c r="J531"/>
  <c r="BK535"/>
  <c r="J501"/>
  <c r="BK527"/>
  <c r="BK443"/>
  <c r="BK293"/>
  <c r="BK334"/>
  <c r="BK360"/>
  <c r="BK519"/>
  <c r="J265"/>
  <c r="BK364"/>
  <c r="BK447"/>
  <c r="BK227"/>
  <c r="BK174"/>
  <c r="BK412"/>
  <c r="J408"/>
  <c r="BK119"/>
  <c r="BK413"/>
  <c r="J338"/>
  <c r="BK459"/>
  <c r="BK280"/>
  <c r="BK253"/>
  <c r="J289"/>
  <c r="BK309"/>
  <c r="BK368"/>
  <c r="BK115"/>
  <c r="J103"/>
  <c r="AS54" i="1"/>
  <c r="J284" i="2"/>
  <c r="J119"/>
  <c r="BK107"/>
  <c r="J320"/>
  <c r="J472"/>
  <c r="J503"/>
  <c r="BK301"/>
  <c r="J468"/>
  <c r="J231"/>
  <c r="J497"/>
  <c r="BK143"/>
  <c r="J412"/>
  <c r="BK123"/>
  <c r="J523"/>
  <c r="BK241"/>
  <c r="J151"/>
  <c r="J233"/>
  <c r="BK323"/>
  <c r="BK450"/>
  <c r="J334"/>
  <c r="J312"/>
  <c r="BK501"/>
  <c r="BK516"/>
  <c r="J424"/>
  <c r="J269"/>
  <c r="BK237"/>
  <c r="BK249"/>
  <c r="BK331"/>
  <c r="BK127"/>
  <c r="BK320"/>
  <c r="BK424"/>
  <c r="BK233"/>
  <c r="BK170"/>
  <c r="J348"/>
  <c r="BK327"/>
  <c r="BK289"/>
  <c r="BK257"/>
  <c r="BK210"/>
  <c r="J245"/>
  <c r="J519"/>
  <c r="J202"/>
  <c r="J368"/>
  <c r="BK131"/>
  <c r="J210"/>
  <c r="J316"/>
  <c r="J135"/>
  <c r="BK139"/>
  <c r="J111"/>
  <c r="BK391"/>
  <c r="BK103"/>
  <c r="J483"/>
  <c r="BK231"/>
  <c r="J174"/>
  <c r="BK344"/>
  <c r="BK382"/>
  <c r="J432"/>
  <c r="J489"/>
  <c r="BK200"/>
  <c r="J253"/>
  <c r="BK439"/>
  <c r="J413"/>
  <c r="BK503"/>
  <c r="BK135"/>
  <c r="BK495"/>
  <c r="BK273"/>
  <c r="BK269"/>
  <c r="J301"/>
  <c r="BK338"/>
  <c r="BK472"/>
  <c r="J535"/>
  <c r="BK476"/>
  <c r="J395"/>
  <c r="J261"/>
  <c r="BK154"/>
  <c r="J185"/>
  <c r="J273"/>
  <c r="J309"/>
  <c r="BK307"/>
  <c r="J485"/>
  <c r="J510"/>
  <c r="J305"/>
  <c r="BK265"/>
  <c r="J146"/>
  <c r="BK489"/>
  <c r="J516"/>
  <c r="J507"/>
  <c r="J249"/>
  <c r="BK466"/>
  <c r="BK497"/>
  <c r="J356"/>
  <c r="J400"/>
  <c r="P530" l="1"/>
  <c r="R102"/>
  <c r="T176"/>
  <c r="R288"/>
  <c r="R333"/>
  <c r="BK145"/>
  <c r="J145" s="1"/>
  <c r="J62" s="1"/>
  <c r="BK226"/>
  <c r="J226" s="1"/>
  <c r="J66" s="1"/>
  <c r="BK288"/>
  <c r="J288" s="1"/>
  <c r="J67" s="1"/>
  <c r="P333"/>
  <c r="P434"/>
  <c r="T102"/>
  <c r="BK165"/>
  <c r="J165" s="1"/>
  <c r="J64" s="1"/>
  <c r="P176"/>
  <c r="T288"/>
  <c r="BK315"/>
  <c r="J315" s="1"/>
  <c r="J70" s="1"/>
  <c r="T315"/>
  <c r="T322"/>
  <c r="R402"/>
  <c r="R314" s="1"/>
  <c r="T449"/>
  <c r="P102"/>
  <c r="BK176"/>
  <c r="J176" s="1"/>
  <c r="J65" s="1"/>
  <c r="T226"/>
  <c r="P315"/>
  <c r="BK322"/>
  <c r="J322" s="1"/>
  <c r="J71" s="1"/>
  <c r="R322"/>
  <c r="T402"/>
  <c r="R449"/>
  <c r="R515"/>
  <c r="R522"/>
  <c r="BK530"/>
  <c r="J530" s="1"/>
  <c r="J80" s="1"/>
  <c r="T145"/>
  <c r="P165"/>
  <c r="T165"/>
  <c r="P226"/>
  <c r="BK333"/>
  <c r="J333" s="1"/>
  <c r="J72" s="1"/>
  <c r="P402"/>
  <c r="P449"/>
  <c r="BK515"/>
  <c r="BK522"/>
  <c r="J522" s="1"/>
  <c r="J79" s="1"/>
  <c r="R530"/>
  <c r="P145"/>
  <c r="R176"/>
  <c r="P288"/>
  <c r="T333"/>
  <c r="BK434"/>
  <c r="J434" s="1"/>
  <c r="J74" s="1"/>
  <c r="R434"/>
  <c r="T434"/>
  <c r="T515"/>
  <c r="T530"/>
  <c r="BK102"/>
  <c r="J102"/>
  <c r="J61" s="1"/>
  <c r="R145"/>
  <c r="R165"/>
  <c r="R226"/>
  <c r="R315"/>
  <c r="P322"/>
  <c r="BK402"/>
  <c r="J402" s="1"/>
  <c r="J73" s="1"/>
  <c r="BK449"/>
  <c r="J449" s="1"/>
  <c r="J75" s="1"/>
  <c r="P515"/>
  <c r="P514" s="1"/>
  <c r="P522"/>
  <c r="T522"/>
  <c r="BK153"/>
  <c r="J153" s="1"/>
  <c r="J63" s="1"/>
  <c r="BK311"/>
  <c r="J311"/>
  <c r="J68" s="1"/>
  <c r="BK509"/>
  <c r="J509" s="1"/>
  <c r="J76" s="1"/>
  <c r="BE338"/>
  <c r="BE115"/>
  <c r="BE170"/>
  <c r="BE309"/>
  <c r="BE356"/>
  <c r="BE413"/>
  <c r="BE418"/>
  <c r="BE472"/>
  <c r="BE535"/>
  <c r="BE119"/>
  <c r="BE143"/>
  <c r="BE177"/>
  <c r="BE210"/>
  <c r="BE214"/>
  <c r="BE233"/>
  <c r="BE261"/>
  <c r="BE293"/>
  <c r="BE297"/>
  <c r="BE305"/>
  <c r="BE352"/>
  <c r="BE403"/>
  <c r="BE424"/>
  <c r="BE447"/>
  <c r="BE489"/>
  <c r="BE491"/>
  <c r="BE495"/>
  <c r="BE523"/>
  <c r="E48"/>
  <c r="BE193"/>
  <c r="BE222"/>
  <c r="BE265"/>
  <c r="BE301"/>
  <c r="BE307"/>
  <c r="BE323"/>
  <c r="BE348"/>
  <c r="BE485"/>
  <c r="BE510"/>
  <c r="J52"/>
  <c r="BE111"/>
  <c r="BE146"/>
  <c r="BE151"/>
  <c r="BE200"/>
  <c r="BE202"/>
  <c r="BE227"/>
  <c r="BE327"/>
  <c r="BE331"/>
  <c r="BE360"/>
  <c r="BE378"/>
  <c r="BE432"/>
  <c r="BE443"/>
  <c r="BE497"/>
  <c r="BE531"/>
  <c r="BE123"/>
  <c r="BE185"/>
  <c r="BE284"/>
  <c r="BE334"/>
  <c r="BE344"/>
  <c r="BE400"/>
  <c r="BE435"/>
  <c r="BE450"/>
  <c r="BE466"/>
  <c r="BE503"/>
  <c r="BE516"/>
  <c r="BE519"/>
  <c r="BE527"/>
  <c r="F97"/>
  <c r="BE103"/>
  <c r="BE131"/>
  <c r="BE135"/>
  <c r="BE154"/>
  <c r="BE166"/>
  <c r="BE174"/>
  <c r="BE237"/>
  <c r="BE241"/>
  <c r="BE249"/>
  <c r="BE253"/>
  <c r="BE257"/>
  <c r="BE280"/>
  <c r="BE289"/>
  <c r="BE316"/>
  <c r="BE320"/>
  <c r="BE342"/>
  <c r="BE368"/>
  <c r="BE391"/>
  <c r="BE395"/>
  <c r="BE468"/>
  <c r="BE476"/>
  <c r="BE483"/>
  <c r="BE501"/>
  <c r="BE507"/>
  <c r="BE107"/>
  <c r="BE127"/>
  <c r="BE139"/>
  <c r="BE231"/>
  <c r="BE245"/>
  <c r="BE269"/>
  <c r="BE273"/>
  <c r="BE312"/>
  <c r="BE364"/>
  <c r="BE382"/>
  <c r="BE407"/>
  <c r="BE408"/>
  <c r="BE412"/>
  <c r="BE439"/>
  <c r="BE457"/>
  <c r="BE459"/>
  <c r="F34"/>
  <c r="BA55" i="1" s="1"/>
  <c r="BA54" s="1"/>
  <c r="AW54" s="1"/>
  <c r="AK30" s="1"/>
  <c r="J34" i="2"/>
  <c r="AW55" i="1" s="1"/>
  <c r="F36" i="2"/>
  <c r="BC55" i="1" s="1"/>
  <c r="BC54" s="1"/>
  <c r="W32" s="1"/>
  <c r="F37" i="2"/>
  <c r="BD55" i="1" s="1"/>
  <c r="BD54" s="1"/>
  <c r="W33" s="1"/>
  <c r="F35" i="2"/>
  <c r="BB55" i="1" s="1"/>
  <c r="BB54" s="1"/>
  <c r="W31" s="1"/>
  <c r="P314" i="2" l="1"/>
  <c r="T514"/>
  <c r="R514"/>
  <c r="T101"/>
  <c r="T314"/>
  <c r="BK514"/>
  <c r="J514" s="1"/>
  <c r="J77" s="1"/>
  <c r="P101"/>
  <c r="P100" s="1"/>
  <c r="AU55" i="1" s="1"/>
  <c r="AU54" s="1"/>
  <c r="R101" i="2"/>
  <c r="R100" s="1"/>
  <c r="BK314"/>
  <c r="J314" s="1"/>
  <c r="J69" s="1"/>
  <c r="BK101"/>
  <c r="BK100" s="1"/>
  <c r="J100" s="1"/>
  <c r="J59" s="1"/>
  <c r="J515"/>
  <c r="J78" s="1"/>
  <c r="F33"/>
  <c r="AZ55" i="1" s="1"/>
  <c r="AZ54" s="1"/>
  <c r="AV54" s="1"/>
  <c r="AK29" s="1"/>
  <c r="AX54"/>
  <c r="W30"/>
  <c r="AY54"/>
  <c r="J33" i="2"/>
  <c r="AV55" i="1"/>
  <c r="AT55" s="1"/>
  <c r="T100" i="2" l="1"/>
  <c r="J101"/>
  <c r="J60" s="1"/>
  <c r="J30"/>
  <c r="AG55" i="1" s="1"/>
  <c r="AG54" s="1"/>
  <c r="AK26" s="1"/>
  <c r="AK35" s="1"/>
  <c r="W29"/>
  <c r="AT54"/>
  <c r="J39" i="2" l="1"/>
  <c r="AN54" i="1"/>
  <c r="AN55"/>
</calcChain>
</file>

<file path=xl/sharedStrings.xml><?xml version="1.0" encoding="utf-8"?>
<sst xmlns="http://schemas.openxmlformats.org/spreadsheetml/2006/main" count="6972" uniqueCount="1272">
  <si>
    <t>Export Komplet</t>
  </si>
  <si>
    <t>VZ</t>
  </si>
  <si>
    <t>2.0</t>
  </si>
  <si>
    <t>ZAMOK</t>
  </si>
  <si>
    <t>False</t>
  </si>
  <si>
    <t>{5770541d-ae7e-40bd-ab07-7bd6c570666f}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</si>
  <si>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</si>
  <si>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</si>
  <si>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</si>
  <si>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</si>
  <si>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</si>
  <si>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</si>
  <si>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</si>
  <si>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</si>
  <si>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</si>
  <si>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</si>
  <si>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</si>
  <si>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fasády Masarykovy základní školy v Bohumíně II</t>
  </si>
  <si>
    <t>KSO:</t>
  </si>
  <si>
    <t/>
  </si>
  <si>
    <t>CC-CZ:</t>
  </si>
  <si>
    <t>Místo:</t>
  </si>
  <si>
    <t>Bohumín</t>
  </si>
  <si>
    <t>Datum:</t>
  </si>
  <si>
    <t>16. 2. 2025</t>
  </si>
  <si>
    <t>Zadavatel:</t>
  </si>
  <si>
    <t>IČ:</t>
  </si>
  <si>
    <t>00297569</t>
  </si>
  <si>
    <t>Město Bohumín</t>
  </si>
  <si>
    <t>DIČ:</t>
  </si>
  <si>
    <t>Účastník:</t>
  </si>
  <si>
    <t>Vyplň údaj</t>
  </si>
  <si>
    <t>Projektant:</t>
  </si>
  <si>
    <t>25353772</t>
  </si>
  <si>
    <t>RUSTICUS, s. r. o.</t>
  </si>
  <si>
    <t>CZ25353772</t>
  </si>
  <si>
    <t>True</t>
  </si>
  <si>
    <t>Zpracovatel:</t>
  </si>
  <si>
    <t>Pavel Pazdziora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</si>
  <si>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</si>
  <si>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</si>
  <si>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</si>
  <si>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</si>
  <si>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</si>
  <si>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</si>
  <si>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</si>
  <si>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</si>
  <si>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</si>
  <si>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</si>
  <si>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</si>
  <si>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</si>
  <si>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</si>
  <si>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</si>
  <si>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</si>
  <si>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</si>
  <si>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</si>
  <si>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</si>
  <si>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</si>
  <si>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</si>
  <si>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</si>
  <si>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</si>
  <si>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</si>
  <si>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</si>
  <si>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</si>
  <si>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</si>
  <si>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</si>
  <si>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</si>
  <si>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</si>
  <si>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</si>
  <si>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</si>
  <si>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</si>
  <si>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</si>
  <si>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</si>
  <si>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</si>
  <si>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</si>
  <si>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</si>
  <si>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</si>
  <si>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</si>
  <si>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</si>
  <si>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</si>
  <si>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01 - E1</t>
  </si>
  <si>
    <t>Oprava fasády - 1. etapa</t>
  </si>
  <si>
    <t>STA</t>
  </si>
  <si>
    <t>1</t>
  </si>
  <si>
    <t>{b10d2097-43c9-4899-833c-2a24bfaa3fda}</t>
  </si>
  <si>
    <t>2</t>
  </si>
  <si>
    <t>P101</t>
  </si>
  <si>
    <t>Plocha lešení fasády - 1. et.</t>
  </si>
  <si>
    <t>m2</t>
  </si>
  <si>
    <t>1963</t>
  </si>
  <si>
    <t>3</t>
  </si>
  <si>
    <t>P102</t>
  </si>
  <si>
    <t>Shoz kratší - 1. et.</t>
  </si>
  <si>
    <t>m</t>
  </si>
  <si>
    <t>9</t>
  </si>
  <si>
    <t>KRYCÍ LIST SOUPISU PRACÍ</t>
  </si>
  <si>
    <t>P103</t>
  </si>
  <si>
    <t>Shoz delší - 1. et.</t>
  </si>
  <si>
    <t>15</t>
  </si>
  <si>
    <t>B101</t>
  </si>
  <si>
    <t>Plocha fasády - 1. et. (1.01 - 1.06)</t>
  </si>
  <si>
    <t>1139,5</t>
  </si>
  <si>
    <t>B102</t>
  </si>
  <si>
    <t>Plocha fasády - 1. et. (1.07 - 1.11)</t>
  </si>
  <si>
    <t>597,4</t>
  </si>
  <si>
    <t>B103</t>
  </si>
  <si>
    <t>Plocha fasády - 1. et. (mozaiková omítka na teracu 1.11)</t>
  </si>
  <si>
    <t>5</t>
  </si>
  <si>
    <t>Objekt:</t>
  </si>
  <si>
    <t>B104</t>
  </si>
  <si>
    <t>Okapní svody - 1. et.</t>
  </si>
  <si>
    <t>147,3</t>
  </si>
  <si>
    <t>SO 01 - E1 - Oprava fasády - 1. etapa</t>
  </si>
  <si>
    <t>B105</t>
  </si>
  <si>
    <t>Lapače splavenin - 1. et.</t>
  </si>
  <si>
    <t>ks</t>
  </si>
  <si>
    <t>10</t>
  </si>
  <si>
    <t>B106</t>
  </si>
  <si>
    <t>Parapetní plechy - 1. et.</t>
  </si>
  <si>
    <t>139,1</t>
  </si>
  <si>
    <t>B107</t>
  </si>
  <si>
    <t xml:space="preserve">Oplechování říms - 1. et. </t>
  </si>
  <si>
    <t>25,4</t>
  </si>
  <si>
    <t>P104</t>
  </si>
  <si>
    <t>Plocha výplní otvorů - 1. et.</t>
  </si>
  <si>
    <t>302,7</t>
  </si>
  <si>
    <t>B108</t>
  </si>
  <si>
    <t>Okapový chodník - 1. et.</t>
  </si>
  <si>
    <t>54,2</t>
  </si>
  <si>
    <t>B109</t>
  </si>
  <si>
    <t xml:space="preserve">Okenní mříže - 1. et. </t>
  </si>
  <si>
    <t>N101</t>
  </si>
  <si>
    <t>Parapetní plechy 1. PP - návrh</t>
  </si>
  <si>
    <t>21,3</t>
  </si>
  <si>
    <t>N102</t>
  </si>
  <si>
    <t>Parapetní plechy rovné - návrh</t>
  </si>
  <si>
    <t>118,2</t>
  </si>
  <si>
    <t>N103</t>
  </si>
  <si>
    <t>Parapetní plechy segmentové - návrh</t>
  </si>
  <si>
    <t>26,2</t>
  </si>
  <si>
    <t>N108</t>
  </si>
  <si>
    <t>Plocha ostění a nadpraží soklu - návrh</t>
  </si>
  <si>
    <t>23,9</t>
  </si>
  <si>
    <t>N113</t>
  </si>
  <si>
    <t>Oprava nátěru plynovodní trubky</t>
  </si>
  <si>
    <t>5,417</t>
  </si>
  <si>
    <t>N104</t>
  </si>
  <si>
    <t>Okapní svody - návrh</t>
  </si>
  <si>
    <t>146</t>
  </si>
  <si>
    <t>N105</t>
  </si>
  <si>
    <t>Oplechování omítaného soklu - návrh</t>
  </si>
  <si>
    <t>75,3</t>
  </si>
  <si>
    <t>N106</t>
  </si>
  <si>
    <t>Oplechování obkladu soklu - návrh</t>
  </si>
  <si>
    <t>121,1</t>
  </si>
  <si>
    <t>N107</t>
  </si>
  <si>
    <t>Plocha soklu - 1. et. - návrh</t>
  </si>
  <si>
    <t>162,5</t>
  </si>
  <si>
    <t>N109</t>
  </si>
  <si>
    <t>Plocha fasády - 1. et. (1.01 - 1.06) - návrh</t>
  </si>
  <si>
    <t>1020,3</t>
  </si>
  <si>
    <t>N111</t>
  </si>
  <si>
    <t>Plocha fasádních prvků - 1. et. (1.01 - 1.11) - návrh</t>
  </si>
  <si>
    <t>351,8</t>
  </si>
  <si>
    <t>N110</t>
  </si>
  <si>
    <t>Plocha fasády - 1. et. (1.07 - 1.11) - návrh</t>
  </si>
  <si>
    <t>511,6</t>
  </si>
  <si>
    <t>N112</t>
  </si>
  <si>
    <t>Okapový chodník - návrh</t>
  </si>
  <si>
    <t>N114</t>
  </si>
  <si>
    <t>Oplechování říms - 1. et. - návrh</t>
  </si>
  <si>
    <t>22,6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</si>
  <si>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</si>
  <si>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</si>
  <si>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</si>
  <si>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</si>
  <si>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</si>
  <si>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</si>
  <si>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</si>
  <si>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</si>
  <si>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</si>
  <si>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</si>
  <si>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</si>
  <si>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</si>
  <si>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</si>
  <si>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</si>
  <si>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</si>
  <si>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</si>
  <si>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</si>
  <si>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</si>
  <si>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773 - Podlahy z litého teraca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</si>
  <si>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</si>
  <si>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</si>
  <si>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</si>
  <si>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</si>
  <si>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</si>
  <si>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</si>
  <si>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</si>
  <si>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</si>
  <si>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</si>
  <si>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</si>
  <si>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</si>
  <si>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</si>
  <si>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</si>
  <si>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</si>
  <si>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</si>
  <si>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</si>
  <si>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</si>
  <si>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</si>
  <si>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</si>
  <si>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</si>
  <si>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</si>
  <si>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</si>
  <si>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</si>
  <si>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25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</si>
  <si>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</si>
  <si>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</si>
  <si>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</si>
  <si>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CS ÚRS 2025 01</t>
  </si>
  <si>
    <t>4</t>
  </si>
  <si>
    <t>619531495</t>
  </si>
  <si>
    <t>Online PSC</t>
  </si>
  <si>
    <t>https://podminky.urs.cz/item/CS_URS_2025_01/113106121</t>
  </si>
  <si>
    <t>VV</t>
  </si>
  <si>
    <t>"Stávající okapový chodník - 1. etapa - BV01</t>
  </si>
  <si>
    <t>B108*0,5</t>
  </si>
  <si>
    <t>26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</si>
  <si>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</si>
  <si>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</si>
  <si>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1977177641</t>
  </si>
  <si>
    <t>https://podminky.urs.cz/item/CS_URS_2025_01/113107122</t>
  </si>
  <si>
    <t>"Stávající okapový chodník - 1. etapa - BV01 - koef. 10 %</t>
  </si>
  <si>
    <t>B108*0,5*1,1</t>
  </si>
  <si>
    <t>61</t>
  </si>
  <si>
    <t>121151103</t>
  </si>
  <si>
    <t>Sejmutí ornice strojně při souvislé ploše do 100 m2, tl. vrstvy do 200 mm</t>
  </si>
  <si>
    <t>385799251</t>
  </si>
  <si>
    <t>https://podminky.urs.cz/item/CS_URS_2025_01/121151103</t>
  </si>
  <si>
    <t>"NV01 - okapový chodník - okraj pro obrubník</t>
  </si>
  <si>
    <t>N112*0,5</t>
  </si>
  <si>
    <t>62</t>
  </si>
  <si>
    <t>132112131</t>
  </si>
  <si>
    <t>Hloubení nezapažených rýh šířky do 800 mm ručně s urovnáním dna do předepsaného profilu a spádu v hornině třídy těžitelnosti I skupiny 1 a 2 soudržných</t>
  </si>
  <si>
    <t>m3</t>
  </si>
  <si>
    <t>1563080158</t>
  </si>
  <si>
    <t>https://podminky.urs.cz/item/CS_URS_2025_01/132112131</t>
  </si>
  <si>
    <t>"NV01 - okapový chodník - rýha pro obrubník</t>
  </si>
  <si>
    <t>N112*0,2*0,1</t>
  </si>
  <si>
    <t>63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</si>
  <si>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</si>
  <si>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</si>
  <si>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1417157677</t>
  </si>
  <si>
    <t>https://podminky.urs.cz/item/CS_URS_2025_01/162251102</t>
  </si>
  <si>
    <t>"NV01 - okapový chodník - výkop pro obrubník</t>
  </si>
  <si>
    <t>87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</si>
  <si>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</si>
  <si>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</si>
  <si>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-1322582555</t>
  </si>
  <si>
    <t>https://podminky.urs.cz/item/CS_URS_2025_01/162751117</t>
  </si>
  <si>
    <t>64</t>
  </si>
  <si>
    <t>167151101</t>
  </si>
  <si>
    <t>Nakládání, skládání a překládání neulehlého výkopku nebo sypaniny strojně nakládání, množství do 100 m3, z horniny třídy těžitelnosti I, skupiny 1 až 3</t>
  </si>
  <si>
    <t>297196238</t>
  </si>
  <si>
    <t>https://podminky.urs.cz/item/CS_URS_2025_01/167151101</t>
  </si>
  <si>
    <t>"NV01 - okapový chodník - vykopaná zemina</t>
  </si>
  <si>
    <t>88</t>
  </si>
  <si>
    <t>171201231</t>
  </si>
  <si>
    <t>Poplatek za uložení stavebního odpadu na recyklační skládce (skládkovné) zeminy a kamení zatříděného do Katalogu odpadů pod kódem 17 05 04</t>
  </si>
  <si>
    <t>t</t>
  </si>
  <si>
    <t>1396771943</t>
  </si>
  <si>
    <t>https://podminky.urs.cz/item/CS_URS_2025_01/171201231</t>
  </si>
  <si>
    <t>"NV01 - okapový chodník - výkop pro obrubník (1,7 t/m3)</t>
  </si>
  <si>
    <t>N112*0,2*0,1*1,7</t>
  </si>
  <si>
    <t>65</t>
  </si>
  <si>
    <t>181311103</t>
  </si>
  <si>
    <t>Rozprostření a urovnání ornice v rovině nebo ve svahu sklonu do 1:5 ručně při souvislé ploše, tl. vrstvy do 200 mm</t>
  </si>
  <si>
    <t>346875255</t>
  </si>
  <si>
    <t>https://podminky.urs.cz/item/CS_URS_2025_01/181311103</t>
  </si>
  <si>
    <t>"NV01 - okapový chodník - úprava terénu navazujícího na obrubník</t>
  </si>
  <si>
    <t>66</t>
  </si>
  <si>
    <t>181411141</t>
  </si>
  <si>
    <t>Založení trávníku na půdě předem připravené plochy do 1000 m2 výsevem včetně utažení parterového v rovině nebo na svahu do 1:5</t>
  </si>
  <si>
    <t>1499305043</t>
  </si>
  <si>
    <t>https://podminky.urs.cz/item/CS_URS_2025_01/181411141</t>
  </si>
  <si>
    <t>67</t>
  </si>
  <si>
    <t>M</t>
  </si>
  <si>
    <t>00572420</t>
  </si>
  <si>
    <t>osivo směs travní parková okrasná</t>
  </si>
  <si>
    <t>kg</t>
  </si>
  <si>
    <t>8</t>
  </si>
  <si>
    <t>2028254124</t>
  </si>
  <si>
    <t>27,1*0,02 'Přepočtené koeficientem množství</t>
  </si>
  <si>
    <t>Zakládání</t>
  </si>
  <si>
    <t>53</t>
  </si>
  <si>
    <t>213141111</t>
  </si>
  <si>
    <t>Zřízení vrstvy z geotextilie filtrační, separační, odvodňovací, ochranné, výztužné nebo protierozní v rovině nebo ve sklonu do 1:5, šířky do 3 m</t>
  </si>
  <si>
    <t>-902860790</t>
  </si>
  <si>
    <t>https://podminky.urs.cz/item/CS_URS_2025_01/213141111</t>
  </si>
  <si>
    <t>"Okapový chodník š. 0,5 + 0,5 m (svislá část)</t>
  </si>
  <si>
    <t>"NV01</t>
  </si>
  <si>
    <t>N112*1*1,1</t>
  </si>
  <si>
    <t>54</t>
  </si>
  <si>
    <t>69311081</t>
  </si>
  <si>
    <t>geotextilie netkaná separační, ochranná, filtrační, drenážní PES 300g/m2</t>
  </si>
  <si>
    <t>-237677295</t>
  </si>
  <si>
    <t>59,62*1,1845 'Přepočtené koeficientem množství</t>
  </si>
  <si>
    <t>Svislé a kompletní konstrukce</t>
  </si>
  <si>
    <t>30</t>
  </si>
  <si>
    <t>319201321</t>
  </si>
  <si>
    <t>Vyrovnání nerovného povrchu vnitřního i vnějšího zdiva bez odsekání vadných cihel, maltou (s dodáním hmot) tl. do 30 mm</t>
  </si>
  <si>
    <t>916030062</t>
  </si>
  <si>
    <t>https://podminky.urs.cz/item/CS_URS_2025_01/319201321</t>
  </si>
  <si>
    <t>"Vyrovnání vnějších parapetů před montáží klempířských prvků</t>
  </si>
  <si>
    <t>"1. etapa (1.01 - 1.11) -NK01 (parapety oken)</t>
  </si>
  <si>
    <t>N102*0,25*1,1</t>
  </si>
  <si>
    <t>N103*0,25*1,1</t>
  </si>
  <si>
    <t>"1. etapa (1.01 - 1.11) -NK03 (římsy)</t>
  </si>
  <si>
    <t>N114*0,3*1,1</t>
  </si>
  <si>
    <t>"1. etapa (1.01 - 1.11) -NK05 (parapety oken 1. PP)</t>
  </si>
  <si>
    <t>N101*0,4*1,1</t>
  </si>
  <si>
    <t>Součet</t>
  </si>
  <si>
    <t>Komunikace pozemní</t>
  </si>
  <si>
    <t>55</t>
  </si>
  <si>
    <t>564750101</t>
  </si>
  <si>
    <t>Podklad nebo kryt z kameniva hrubého drceného vel. 16-32 mm s rozprostřením a zhutněním plochy jednotlivě do 100 m2, po zhutnění tl. 150 mm</t>
  </si>
  <si>
    <t>-388120752</t>
  </si>
  <si>
    <t>https://podminky.urs.cz/item/CS_URS_2025_01/564750101</t>
  </si>
  <si>
    <t>"NV01 - okapový chodník - nosná/roznášecí vrstva</t>
  </si>
  <si>
    <t>N112*0,5*1,1</t>
  </si>
  <si>
    <t>56</t>
  </si>
  <si>
    <t>596811311</t>
  </si>
  <si>
    <t>Kladení velkoformátové dlažby pozemních komunikací a komunikací pro pěší s ložem z kameniva tl. 40 mm, s vyplněním spár, s hutněním, vibrováním a se smetením přebytečného materiálu tl. do 100 mm, velikosti dlaždic do 0,5 m2, pro plochy do 300 m2</t>
  </si>
  <si>
    <t>-1483323748</t>
  </si>
  <si>
    <t>https://podminky.urs.cz/item/CS_URS_2025_01/596811311</t>
  </si>
  <si>
    <t>"NV01 - okapový chodník - pochozí vrstva</t>
  </si>
  <si>
    <t>57</t>
  </si>
  <si>
    <t>59246107</t>
  </si>
  <si>
    <t>dlažba chodníková betonová 500x500mm tl 50mm přírodní</t>
  </si>
  <si>
    <t>-1421641763</t>
  </si>
  <si>
    <t>29,81*1,03 'Přepočtené koeficientem množství</t>
  </si>
  <si>
    <t>6</t>
  </si>
  <si>
    <t>Úpravy povrchů, podlahy a osazování výplní</t>
  </si>
  <si>
    <t>40</t>
  </si>
  <si>
    <t>622131101</t>
  </si>
  <si>
    <t>Podkladní a spojovací vrstva vnějších omítaných ploch cementový postřik nanášený ručně celoplošně stěn</t>
  </si>
  <si>
    <t>823632445</t>
  </si>
  <si>
    <t>https://podminky.urs.cz/item/CS_URS_2025_01/622131101</t>
  </si>
  <si>
    <t>"1. etapa (1.01 - 1.11) - fasáda objektu bez soklu</t>
  </si>
  <si>
    <t>"NS01</t>
  </si>
  <si>
    <t>"NS02</t>
  </si>
  <si>
    <t>42</t>
  </si>
  <si>
    <t>622142001</t>
  </si>
  <si>
    <t>Pletivo vnějších ploch v ploše nebo pruzích, na plném podkladu sklovláknité vtlačené do tmelu stěn</t>
  </si>
  <si>
    <t>-95848775</t>
  </si>
  <si>
    <t>https://podminky.urs.cz/item/CS_URS_2025_01/622142001</t>
  </si>
  <si>
    <t>38</t>
  </si>
  <si>
    <t>622273101</t>
  </si>
  <si>
    <t>Montáž zavěšené odvětrávané fasády na hliníkové nosné konstrukci z fasádních desek na jednosměrné nosné konstrukci opláštění připevněné lepeným skrytým spojem stěn bez tepelné izolace</t>
  </si>
  <si>
    <t>1331234770</t>
  </si>
  <si>
    <t>https://podminky.urs.cz/item/CS_URS_2025_01/622273101</t>
  </si>
  <si>
    <t>"1. etapa (1.01 - 1.11) -NS04 - plocha soklu</t>
  </si>
  <si>
    <t>N107*1,05</t>
  </si>
  <si>
    <t>"1. etapa (1.01 - 1.11) -NS04 - plocha ostění a nadpraží otvorů v soklu</t>
  </si>
  <si>
    <t>N108*1,05</t>
  </si>
  <si>
    <t>39</t>
  </si>
  <si>
    <t>59761293</t>
  </si>
  <si>
    <t>obklad keramický slinutý mrazuvzdorný povrch hladký/matný tl do 10mm přes 0,5 do 2ks/m2</t>
  </si>
  <si>
    <t>-718801905</t>
  </si>
  <si>
    <t>108,82402001668*1,25 'Přepočtené koeficientem množství</t>
  </si>
  <si>
    <t>43</t>
  </si>
  <si>
    <t>622321141</t>
  </si>
  <si>
    <t>Omítka vápenocementová vnějších ploch nanášená ručně dvouvrstvá, tloušťky jádrové omítky do 15 mm a tloušťky štuku do 3 mm štuková stěn</t>
  </si>
  <si>
    <t>-1742214534</t>
  </si>
  <si>
    <t>https://podminky.urs.cz/item/CS_URS_2025_01/622321141</t>
  </si>
  <si>
    <t>41</t>
  </si>
  <si>
    <t>622321191</t>
  </si>
  <si>
    <t>Omítka vápenocementová vnějších ploch nanášená ručně Příplatek k cenám za každých dalších i započatých 5 mm tloušťky omítky přes 15 mm stěn</t>
  </si>
  <si>
    <t>-1374587241</t>
  </si>
  <si>
    <t>https://podminky.urs.cz/item/CS_URS_2025_01/622321191</t>
  </si>
  <si>
    <t>"1. etapa (1.01 - 1.11) - fasádní prvky +15 mm - NS01, NS02</t>
  </si>
  <si>
    <t>44</t>
  </si>
  <si>
    <t>-1706303441</t>
  </si>
  <si>
    <t>"1. etapa (1.01 - 1.11) - fasáda objektu bez soklu +10 mm v rozsahu 50 %</t>
  </si>
  <si>
    <t>N109*0,5</t>
  </si>
  <si>
    <t>N110*0,5</t>
  </si>
  <si>
    <t>24</t>
  </si>
  <si>
    <t>629991011</t>
  </si>
  <si>
    <t>Zakrytí vnějších ploch před znečištěním včetně pozdějšího odkrytí výplní otvorů a svislých ploch fólií přilepenou lepící páskou</t>
  </si>
  <si>
    <t>-1096505950</t>
  </si>
  <si>
    <t>https://podminky.urs.cz/item/CS_URS_2025_01/629991011</t>
  </si>
  <si>
    <t>"1. etapa (1.01 - 1.11)</t>
  </si>
  <si>
    <t>Ostatní konstrukce a práce, bourání</t>
  </si>
  <si>
    <t>58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</si>
  <si>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</si>
  <si>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</si>
  <si>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1491456309</t>
  </si>
  <si>
    <t>https://podminky.urs.cz/item/CS_URS_2025_01/916231213</t>
  </si>
  <si>
    <t>"NV01 - okapový chodník - obrubník</t>
  </si>
  <si>
    <t>N112*1,1</t>
  </si>
  <si>
    <t>59</t>
  </si>
  <si>
    <t>59217062</t>
  </si>
  <si>
    <t>obrubník parkový betonový 1000x50x250mm přírodní</t>
  </si>
  <si>
    <t>-1732257836</t>
  </si>
  <si>
    <t>59,62*1,02 'Přepočtené koeficientem množství</t>
  </si>
  <si>
    <t>941111112</t>
  </si>
  <si>
    <t>Lešení řadové trubkové lehké pracovní s podlahami s provozním zatížením tř. 3 do 200 kg/m2 šířky tř. W06 od 0,6 do 0,9 m výšky přes 10 do 25 m montáž</t>
  </si>
  <si>
    <t>-76372236</t>
  </si>
  <si>
    <t>https://podminky.urs.cz/item/CS_URS_2025_01/941111112</t>
  </si>
  <si>
    <t>941111212</t>
  </si>
  <si>
    <t>Lešení řadové trubkové lehké pracovní s podlahami s provozním zatížením tř. 3 do 200 kg/m2 šířky tř. W06 od 0,6 do 0,9 m výšky přes 10 do 25 m příplatek k ceně za každý den použití</t>
  </si>
  <si>
    <t>63476401</t>
  </si>
  <si>
    <t>https://podminky.urs.cz/item/CS_URS_2025_01/941111212</t>
  </si>
  <si>
    <t xml:space="preserve">"1. etapa (1.01 - 1.11) - realizace 90 dní </t>
  </si>
  <si>
    <t>941111812</t>
  </si>
  <si>
    <t>Lešení řadové trubkové lehké pracovní s podlahami s provozním zatížením tř. 3 do 200 kg/m2 šířky tř. W06 od 0,6 do 0,9 m výšky přes 10 do 25 m demontáž</t>
  </si>
  <si>
    <t>-491705846</t>
  </si>
  <si>
    <t>https://podminky.urs.cz/item/CS_URS_2025_01/941111812</t>
  </si>
  <si>
    <t>944511111</t>
  </si>
  <si>
    <t>Síť ochranná zavěšená na konstrukci lešení z textilie z umělých vláken montáž</t>
  </si>
  <si>
    <t>-1272998983</t>
  </si>
  <si>
    <t>https://podminky.urs.cz/item/CS_URS_2025_01/944511111</t>
  </si>
  <si>
    <t>944511211</t>
  </si>
  <si>
    <t>Síť ochranná zavěšená na konstrukci lešení z textilie z umělých vláken příplatek k ceně za každý den použití</t>
  </si>
  <si>
    <t>1605862512</t>
  </si>
  <si>
    <t>https://podminky.urs.cz/item/CS_URS_2025_01/944511211</t>
  </si>
  <si>
    <t>"1. etapa (1.01 - 1.11) - realizace 90 dní</t>
  </si>
  <si>
    <t>944511811</t>
  </si>
  <si>
    <t>Síť ochranná zavěšená na konstrukci lešení z textilie z umělých vláken demontáž</t>
  </si>
  <si>
    <t>205142012</t>
  </si>
  <si>
    <t>https://podminky.urs.cz/item/CS_URS_2025_01/944511811</t>
  </si>
  <si>
    <t>7</t>
  </si>
  <si>
    <t>945231111</t>
  </si>
  <si>
    <t>Závěsná klec (pohyblivá pracovní plošina - lávka) se zdvihem elektrickým výšky do 50 m délky do 1,20 m</t>
  </si>
  <si>
    <t>den</t>
  </si>
  <si>
    <t>1356062352</t>
  </si>
  <si>
    <t>https://podminky.urs.cz/item/CS_URS_2025_01/945231111</t>
  </si>
  <si>
    <t>"1. etapa (1.01 - 1.11) - doba 60 dnů</t>
  </si>
  <si>
    <t>60</t>
  </si>
  <si>
    <t>14</t>
  </si>
  <si>
    <t>978015391</t>
  </si>
  <si>
    <t>Otlučení vápenných nebo vápenocementových omítek vnějších ploch s vyškrabáním spar a s očištěním zdiva stupně členitosti 1 a 2, v rozsahu přes 80 do 100 %</t>
  </si>
  <si>
    <t>-2067952502</t>
  </si>
  <si>
    <t>https://podminky.urs.cz/item/CS_URS_2025_01/978015391</t>
  </si>
  <si>
    <t>"1. etapa (1.01 - 1.06) -BS01</t>
  </si>
  <si>
    <t>978019391</t>
  </si>
  <si>
    <t>Otlučení vápenných nebo vápenocementových omítek vnějších ploch s vyškrabáním spar a s očištěním zdiva stupně členitosti 3 až 5, v rozsahu přes 80 do 100 %</t>
  </si>
  <si>
    <t>106871573</t>
  </si>
  <si>
    <t>https://podminky.urs.cz/item/CS_URS_2025_01/978019391</t>
  </si>
  <si>
    <t>"1. etapa (1.07 - 1.11) - BS02</t>
  </si>
  <si>
    <t>17</t>
  </si>
  <si>
    <t>978035127</t>
  </si>
  <si>
    <t>Odstranění tenkovrstvých omítek nebo štuku tloušťky přes 2 mm odsekáním, rozsahu přes 50 do 100%</t>
  </si>
  <si>
    <t>-599601294</t>
  </si>
  <si>
    <t>https://podminky.urs.cz/item/CS_URS_2025_01/978035127</t>
  </si>
  <si>
    <t>"1. etapa (1.11) - BS03</t>
  </si>
  <si>
    <t>16</t>
  </si>
  <si>
    <t>985131111</t>
  </si>
  <si>
    <t>Očištění ploch stěn, rubu kleneb a podlah tlakovou vodou</t>
  </si>
  <si>
    <t>-511996042</t>
  </si>
  <si>
    <t>https://podminky.urs.cz/item/CS_URS_2025_01/985131111</t>
  </si>
  <si>
    <t>993111111</t>
  </si>
  <si>
    <t>Dovoz a odvoz lešení včetně naložení a složení řadového, na vzdálenost do 10 km</t>
  </si>
  <si>
    <t>445221178</t>
  </si>
  <si>
    <t>https://podminky.urs.cz/item/CS_URS_2025_01/993111111</t>
  </si>
  <si>
    <t>993111119</t>
  </si>
  <si>
    <t>Dovoz a odvoz lešení včetně naložení a složení řadového, na vzdálenost Příplatek k ceně za každých dalších i započatých 10 km přes 10 km</t>
  </si>
  <si>
    <t>-1552437686</t>
  </si>
  <si>
    <t>https://podminky.urs.cz/item/CS_URS_2025_01/993111119</t>
  </si>
  <si>
    <t>"1. etapa (1.01 - 1.11) - příplatek do 20 km</t>
  </si>
  <si>
    <t>997</t>
  </si>
  <si>
    <t>Doprava suti a vybouraných hmot</t>
  </si>
  <si>
    <t>997013311</t>
  </si>
  <si>
    <t>Shoz na stavební suť montáž a demontáž shozu výšky do 10 m</t>
  </si>
  <si>
    <t>476474700</t>
  </si>
  <si>
    <t>https://podminky.urs.cz/item/CS_URS_2025_01/997013311</t>
  </si>
  <si>
    <t>"Fasády 1.08 - 1.11</t>
  </si>
  <si>
    <t>11</t>
  </si>
  <si>
    <t>997013312</t>
  </si>
  <si>
    <t>Shoz na stavební suť montáž a demontáž shozu výšky přes 10 do 20 m</t>
  </si>
  <si>
    <t>2143008330</t>
  </si>
  <si>
    <t>https://podminky.urs.cz/item/CS_URS_2025_01/997013312</t>
  </si>
  <si>
    <t>"Fasády 1.01-1.07</t>
  </si>
  <si>
    <t>997013321</t>
  </si>
  <si>
    <t>Shoz na stavební suť montáž a demontáž shozu výšky Příplatek za první a každý další den použití shozu výšky do 10 m</t>
  </si>
  <si>
    <t>1735648327</t>
  </si>
  <si>
    <t>https://podminky.urs.cz/item/CS_URS_2025_01/997013321</t>
  </si>
  <si>
    <t>"Fasády 1.08 - 1.11 - 30 dní</t>
  </si>
  <si>
    <t>13</t>
  </si>
  <si>
    <t>997013322</t>
  </si>
  <si>
    <t>Shoz na stavební suť montáž a demontáž shozu výšky Příplatek za první a každý další den použití shozu výšky přes 10 do 20 m</t>
  </si>
  <si>
    <t>-2087143719</t>
  </si>
  <si>
    <t>https://podminky.urs.cz/item/CS_URS_2025_01/997013322</t>
  </si>
  <si>
    <t>"Fasády 1.01-1.07 - 30 dní</t>
  </si>
  <si>
    <t>79</t>
  </si>
  <si>
    <t>997013501</t>
  </si>
  <si>
    <t>Odvoz suti a vybouraných hmot na skládku nebo meziskládku se složením, na vzdálenost do 1 km</t>
  </si>
  <si>
    <t>-155037862</t>
  </si>
  <si>
    <t>https://podminky.urs.cz/item/CS_URS_2025_01/997013501</t>
  </si>
  <si>
    <t>80</t>
  </si>
  <si>
    <t>997013509</t>
  </si>
  <si>
    <t>Odvoz suti a vybouraných hmot na skládku nebo meziskládku se složením, na vzdálenost Příplatek k ceně za každý další započatý 1 km přes 1 km</t>
  </si>
  <si>
    <t>614859338</t>
  </si>
  <si>
    <t>https://podminky.urs.cz/item/CS_URS_2025_01/997013509</t>
  </si>
  <si>
    <t>81</t>
  </si>
  <si>
    <t>997013871</t>
  </si>
  <si>
    <t>Poplatek za uložení stavebního odpadu na recyklační skládce (skládkovné) směsného stavebního a demoličního zatříděného do Katalogu odpadů pod kódem 17 09 04</t>
  </si>
  <si>
    <t>982649597</t>
  </si>
  <si>
    <t>https://podminky.urs.cz/item/CS_URS_2025_01/997013871</t>
  </si>
  <si>
    <t>998</t>
  </si>
  <si>
    <t>Přesun hmot</t>
  </si>
  <si>
    <t>92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</si>
  <si>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</si>
  <si>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</si>
  <si>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1018166520</t>
  </si>
  <si>
    <t>https://podminky.urs.cz/item/CS_URS_2025_01/998011003</t>
  </si>
  <si>
    <t>PSV</t>
  </si>
  <si>
    <t>Práce a dodávky PSV</t>
  </si>
  <si>
    <t>711</t>
  </si>
  <si>
    <t>Izolace proti vodě, vlhkosti a plynům</t>
  </si>
  <si>
    <t>711161215</t>
  </si>
  <si>
    <t>Izolace proti zemní vlhkosti a beztlakové vodě nopovými fóliemi na ploše svislé S vrstva ochranná, odvětrávací a drenážní výška nopu 20,0 mm, tl. fólie do 1,0 mm</t>
  </si>
  <si>
    <t>2009271465</t>
  </si>
  <si>
    <t>https://podminky.urs.cz/item/CS_URS_2025_01/711161215</t>
  </si>
  <si>
    <t>"NV01 - okapový chodník - svislá hydroizolace</t>
  </si>
  <si>
    <t>93</t>
  </si>
  <si>
    <t>998711101</t>
  </si>
  <si>
    <t>Přesun hmot pro izolace proti vodě, vlhkosti a plynům stanovený z hmotnosti přesunovaného materiálu vodorovná dopravní vzdálenost do 50 m základní v objektech výšky do 6 m</t>
  </si>
  <si>
    <t>-1002979119</t>
  </si>
  <si>
    <t>https://podminky.urs.cz/item/CS_URS_2025_01/998711101</t>
  </si>
  <si>
    <t>721</t>
  </si>
  <si>
    <t>Zdravotechnika - vnitřní kanalizace</t>
  </si>
  <si>
    <t>36</t>
  </si>
  <si>
    <t>721242106</t>
  </si>
  <si>
    <t>Lapače střešních splavenin polypropylenové (PP) se svislým odtokem DN 125</t>
  </si>
  <si>
    <t>kus</t>
  </si>
  <si>
    <t>1355320178</t>
  </si>
  <si>
    <t>https://podminky.urs.cz/item/CS_URS_2025_01/721242106</t>
  </si>
  <si>
    <t>"1. etapa (1.01 - 1.11) -NT01 - výměna lapačů</t>
  </si>
  <si>
    <t>20</t>
  </si>
  <si>
    <t>721242804</t>
  </si>
  <si>
    <t>Demontáž lapačů střešních splavenin DN 125</t>
  </si>
  <si>
    <t>-1247832517</t>
  </si>
  <si>
    <t>https://podminky.urs.cz/item/CS_URS_2025_01/721242804</t>
  </si>
  <si>
    <t>"1. etapa (1.01 - 1.11) -BT01</t>
  </si>
  <si>
    <t>94</t>
  </si>
  <si>
    <t>998721101</t>
  </si>
  <si>
    <t>Přesun hmot pro vnitřní kanalizaci stanovený z hmotnosti přesunovaného materiálu vodorovná dopravní vzdálenost do 50 m základní v objektech výšky do 6 m</t>
  </si>
  <si>
    <t>-484907660</t>
  </si>
  <si>
    <t>https://podminky.urs.cz/item/CS_URS_2025_01/998721101</t>
  </si>
  <si>
    <t>764</t>
  </si>
  <si>
    <t>Konstrukce klempířské</t>
  </si>
  <si>
    <t>764001811</t>
  </si>
  <si>
    <t>Demontáž klempířských konstrukcí dilatační lišty do suti</t>
  </si>
  <si>
    <t>124374386</t>
  </si>
  <si>
    <t>https://podminky.urs.cz/item/CS_URS_2025_01/764001811</t>
  </si>
  <si>
    <t>"Dilatační lišta mezi parapetním plechem a výplněmi otvorů - rozsah 80 % - 1. etapa (1.01 - 1.11) -BK01</t>
  </si>
  <si>
    <t>B106*0,8</t>
  </si>
  <si>
    <t>98</t>
  </si>
  <si>
    <t>764001901</t>
  </si>
  <si>
    <t>Napojení na stávající klempířské konstrukce délky spoje do 0,5 m</t>
  </si>
  <si>
    <t>-993327773</t>
  </si>
  <si>
    <t>https://podminky.urs.cz/item/CS_URS_2025_01/764001901</t>
  </si>
  <si>
    <t>"1. etapa (1.01 - 1.11) -NK02 - úprava stávajících žlabů v místě původního napojení</t>
  </si>
  <si>
    <t>99</t>
  </si>
  <si>
    <t>13814183</t>
  </si>
  <si>
    <t>plech hladký Pz jakost EN 10143 tl 0,55mm tabule</t>
  </si>
  <si>
    <t>32</t>
  </si>
  <si>
    <t>-1117208663</t>
  </si>
  <si>
    <t>22</t>
  </si>
  <si>
    <t>764002851</t>
  </si>
  <si>
    <t>Demontáž klempířských konstrukcí oplechování parapetů do suti</t>
  </si>
  <si>
    <t>-821679938</t>
  </si>
  <si>
    <t>https://podminky.urs.cz/item/CS_URS_2025_01/764002851</t>
  </si>
  <si>
    <t>"1. etapa (1.01 - 1.11) -BK01</t>
  </si>
  <si>
    <t>23</t>
  </si>
  <si>
    <t>764002861</t>
  </si>
  <si>
    <t>Demontáž klempířských konstrukcí oplechování říms do suti</t>
  </si>
  <si>
    <t>-1174580725</t>
  </si>
  <si>
    <t>https://podminky.urs.cz/item/CS_URS_2025_01/764002861</t>
  </si>
  <si>
    <t>"1. etapa (1.01 - 1.11) -BK03</t>
  </si>
  <si>
    <t>18</t>
  </si>
  <si>
    <t>764004861</t>
  </si>
  <si>
    <t>Demontáž klempířských konstrukcí svodu do suti</t>
  </si>
  <si>
    <t>759322839</t>
  </si>
  <si>
    <t>https://podminky.urs.cz/item/CS_URS_2025_01/764004861</t>
  </si>
  <si>
    <t>"1. etapa (1.01 - 1.11) -BK02</t>
  </si>
  <si>
    <t>19</t>
  </si>
  <si>
    <t>764004871</t>
  </si>
  <si>
    <t>Demontáž klempířských konstrukcí objímek svodu včetně upevnovacích prostředků ( trnů, hmoždinek apod.) do suti</t>
  </si>
  <si>
    <t>-561896736</t>
  </si>
  <si>
    <t>https://podminky.urs.cz/item/CS_URS_2025_01/764004871</t>
  </si>
  <si>
    <t>100</t>
  </si>
  <si>
    <t>31</t>
  </si>
  <si>
    <t>764216644</t>
  </si>
  <si>
    <t>Oplechování parapetů z pozinkovaného plechu s povrchovou úpravou rovných celoplošně lepené, bez rohů rš 330 mm</t>
  </si>
  <si>
    <t>1570639940</t>
  </si>
  <si>
    <t>https://podminky.urs.cz/item/CS_URS_2025_01/764216644</t>
  </si>
  <si>
    <t>"1. etapa (1.01 - 1.11) -NK01 - rovné plechy</t>
  </si>
  <si>
    <t>N102*1,05</t>
  </si>
  <si>
    <t>34</t>
  </si>
  <si>
    <t>764216646</t>
  </si>
  <si>
    <t>Oplechování parapetů z pozinkovaného plechu s povrchovou úpravou rovných celoplošně lepené, bez rohů rš 500 mm</t>
  </si>
  <si>
    <t>152654500</t>
  </si>
  <si>
    <t>https://podminky.urs.cz/item/CS_URS_2025_01/764216646</t>
  </si>
  <si>
    <t>"1. etapa (1.01 - 1.11) -NK05 - rovné plechy oken v soklu</t>
  </si>
  <si>
    <t>N101*1,05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</si>
  <si>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</si>
  <si>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</si>
  <si>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-2050439602</t>
  </si>
  <si>
    <t>https://podminky.urs.cz/item/CS_URS_2025_01/764216665</t>
  </si>
  <si>
    <t xml:space="preserve">"1. etapa (1.09 - 1.11) -BK01 - zvýšená pracnost segmentových parapetů </t>
  </si>
  <si>
    <t>"1.09</t>
  </si>
  <si>
    <t>2*4</t>
  </si>
  <si>
    <t>"1.10</t>
  </si>
  <si>
    <t>4*4</t>
  </si>
  <si>
    <t>"1.11</t>
  </si>
  <si>
    <t>3*4</t>
  </si>
  <si>
    <t>33</t>
  </si>
  <si>
    <t>764217644</t>
  </si>
  <si>
    <t>Oplechování parapetů z pozinkovaného plechu s povrchovou úpravou oblých nebo ze segmentů, včetně rohů celoplošně lepené rš 330 mm</t>
  </si>
  <si>
    <t>1242646423</t>
  </si>
  <si>
    <t>https://podminky.urs.cz/item/CS_URS_2025_01/764217644</t>
  </si>
  <si>
    <t>"1. etapa (1.09 - 1.11) -BK01 - segmentové plechy</t>
  </si>
  <si>
    <t>N103*1,05</t>
  </si>
  <si>
    <t>37</t>
  </si>
  <si>
    <t>764218604</t>
  </si>
  <si>
    <t>Oplechování říms a ozdobných prvků z pozinkovaného plechu s povrchovou úpravou rovných, bez rohů mechanicky kotvené rš 330 mm</t>
  </si>
  <si>
    <t>-393508493</t>
  </si>
  <si>
    <t>https://podminky.urs.cz/item/CS_URS_2025_01/764218604</t>
  </si>
  <si>
    <t>"1. etapa (1.01 - 1.06) -NK03 - oplechování stávajících říms</t>
  </si>
  <si>
    <t>N114*1,1</t>
  </si>
  <si>
    <t>"1. etapa (1.01 - 1.06) -NK04 - oplechování omítané části soklu</t>
  </si>
  <si>
    <t>N105*1,1</t>
  </si>
  <si>
    <t>"1. etapa (1.01 - 1.11) -NK06 - oplechování odvětraného soklu</t>
  </si>
  <si>
    <t>N106*1,1</t>
  </si>
  <si>
    <t>97</t>
  </si>
  <si>
    <t>764511643</t>
  </si>
  <si>
    <t>Žlab podokapní z pozinkovaného plechu s povrchovou úpravou kotlík oválný (trychtýřový), rš žlabu/průměr svodu 330/120 mm</t>
  </si>
  <si>
    <t>169035161</t>
  </si>
  <si>
    <t>https://podminky.urs.cz/item/CS_URS_2025_01/764511643</t>
  </si>
  <si>
    <t>"1. etapa (1.01 - 1.11) -NK02 - nové svody</t>
  </si>
  <si>
    <t>35</t>
  </si>
  <si>
    <t>764518623</t>
  </si>
  <si>
    <t>Svod z pozinkovaného plechu s upraveným povrchem včetně objímek, kolen a odskoků kruhový, průměru 120 mm</t>
  </si>
  <si>
    <t>151049701</t>
  </si>
  <si>
    <t>https://podminky.urs.cz/item/CS_URS_2025_01/764518623</t>
  </si>
  <si>
    <t>"1. etapa (1.01 - 1.11) -NK02 - výměna stávajících svodů a nové svody</t>
  </si>
  <si>
    <t>N104*1,05</t>
  </si>
  <si>
    <t>95</t>
  </si>
  <si>
    <t>998764103</t>
  </si>
  <si>
    <t>Přesun hmot pro konstrukce klempířské stanovený z hmotnosti přesunovaného materiálu vodorovná dopravní vzdálenost do 50 m základní v objektech výšky přes 12 do 24 m</t>
  </si>
  <si>
    <t>-1789038084</t>
  </si>
  <si>
    <t>https://podminky.urs.cz/item/CS_URS_2025_01/998764103</t>
  </si>
  <si>
    <t>767</t>
  </si>
  <si>
    <t>Konstrukce zámečnické</t>
  </si>
  <si>
    <t>68</t>
  </si>
  <si>
    <t>767662110</t>
  </si>
  <si>
    <t>Montáž mříží pevných, připevněných šroubováním</t>
  </si>
  <si>
    <t>1369928297</t>
  </si>
  <si>
    <t>https://podminky.urs.cz/item/CS_URS_2025_01/767662110</t>
  </si>
  <si>
    <t>"NZ01 - úprava velikosti na nový rozměr otvoru a repase okenních mříží</t>
  </si>
  <si>
    <t>69</t>
  </si>
  <si>
    <t>54912001</t>
  </si>
  <si>
    <t>mříž pro stavební otvory pevná</t>
  </si>
  <si>
    <t>-1171440774</t>
  </si>
  <si>
    <t>77</t>
  </si>
  <si>
    <t>767893126</t>
  </si>
  <si>
    <t>Montáž stříšek nad venkovními vstupy z kovových profilů kotvených k nosné konstrukci pomocí konzol, výplň ze skla rovná, šířky přes 1,50 do 2,00 m</t>
  </si>
  <si>
    <t>95662398</t>
  </si>
  <si>
    <t>https://podminky.urs.cz/item/CS_URS_2025_01/767893126</t>
  </si>
  <si>
    <t>"NZ02 - stříška nad vstupem</t>
  </si>
  <si>
    <t>78</t>
  </si>
  <si>
    <t>63437001</t>
  </si>
  <si>
    <t>stříška vchodová rovná, kotvená pomocí konzol, nerezový rám, výplň vrstvené bezpečnostní sklo 1600x900mm</t>
  </si>
  <si>
    <t>-1153795676</t>
  </si>
  <si>
    <t>27</t>
  </si>
  <si>
    <t>767996801</t>
  </si>
  <si>
    <t>Demontáž ostatních zámečnických konstrukcí rozebráním o hmotnosti jednotlivých dílů do 50 kg</t>
  </si>
  <si>
    <t>935488354</t>
  </si>
  <si>
    <t>https://podminky.urs.cz/item/CS_URS_2025_01/767996801</t>
  </si>
  <si>
    <t>"1. etapa (1.01 - 1.11) -BZ01 (hmotnost 19,2 kg/m2)</t>
  </si>
  <si>
    <t>B109*19,2</t>
  </si>
  <si>
    <t>28</t>
  </si>
  <si>
    <t>767996802</t>
  </si>
  <si>
    <t>Demontáž ostatních zámečnických konstrukcí rozebráním o hmotnosti jednotlivých dílů přes 50 do 100 kg</t>
  </si>
  <si>
    <t>1570873763</t>
  </si>
  <si>
    <t>https://podminky.urs.cz/item/CS_URS_2025_01/767996802</t>
  </si>
  <si>
    <t>"1. etapa (1.01 - 1.11) -BZ02 (hmotnost 4,4/bm)</t>
  </si>
  <si>
    <t>2*(1,2+0,05+1,1+1,6+1,2+0,15)*4,4</t>
  </si>
  <si>
    <t>(1,8+1,8+0,5+0,5)*4,4</t>
  </si>
  <si>
    <t>29</t>
  </si>
  <si>
    <t>767996804</t>
  </si>
  <si>
    <t>Demontáž ostatních zámečnických konstrukcí rozebráním o hmotnosti jednotlivých dílů přes 250 do 500 kg</t>
  </si>
  <si>
    <t>-1316056274</t>
  </si>
  <si>
    <t>https://podminky.urs.cz/item/CS_URS_2025_01/767996804</t>
  </si>
  <si>
    <t>"1. etapa (1.01 - 1.11) -BZ03 (mříže hmotnost 30 kg/m2, vč. plechu 40 kg/m2)</t>
  </si>
  <si>
    <t>13,4*30</t>
  </si>
  <si>
    <t>14,1*30</t>
  </si>
  <si>
    <t>1,5*5,55*30</t>
  </si>
  <si>
    <t>(7,2-1,5)*5,55*40</t>
  </si>
  <si>
    <t>96</t>
  </si>
  <si>
    <t>998767101</t>
  </si>
  <si>
    <t>Přesun hmot pro zámečnické konstrukce stanovený z hmotnosti přesunovaného materiálu vodorovná dopravní vzdálenost do 50 m základní v objektech výšky do 6 m</t>
  </si>
  <si>
    <t>1083782752</t>
  </si>
  <si>
    <t>https://podminky.urs.cz/item/CS_URS_2025_01/998767101</t>
  </si>
  <si>
    <t>773</t>
  </si>
  <si>
    <t>Podlahy z litého teraca</t>
  </si>
  <si>
    <t>773213901</t>
  </si>
  <si>
    <t>Oprava obkladu schodiště z litého teraca poškozených hran stupnic nebo podstupnic přírodního</t>
  </si>
  <si>
    <t>1015945338</t>
  </si>
  <si>
    <t>https://podminky.urs.cz/item/CS_URS_2025_01/773213901</t>
  </si>
  <si>
    <t>"NS03 - oprava pilířů z teraca</t>
  </si>
  <si>
    <t>101</t>
  </si>
  <si>
    <t>773993901</t>
  </si>
  <si>
    <t>Údržba podlah z litého teraca broušení stávající podlahy</t>
  </si>
  <si>
    <t>1739495222</t>
  </si>
  <si>
    <t>https://podminky.urs.cz/item/CS_URS_2025_01/773993901</t>
  </si>
  <si>
    <t>B103*1,05</t>
  </si>
  <si>
    <t>102</t>
  </si>
  <si>
    <t>773993907</t>
  </si>
  <si>
    <t>Údržba podlah z litého teraca impregnace</t>
  </si>
  <si>
    <t>-1777874002</t>
  </si>
  <si>
    <t>https://podminky.urs.cz/item/CS_URS_2025_01/773993907</t>
  </si>
  <si>
    <t>104</t>
  </si>
  <si>
    <t>998773101</t>
  </si>
  <si>
    <t>Přesun hmot pro podlahy teracové lité stanovený z hmotnosti přesunovaného materiálu vodorovná dopravní vzdálenost do 50 m základní v objektech výšky do 6 m</t>
  </si>
  <si>
    <t>514799946</t>
  </si>
  <si>
    <t>https://podminky.urs.cz/item/CS_URS_2025_01/998773101</t>
  </si>
  <si>
    <t>783</t>
  </si>
  <si>
    <t>Dokončovací práce - nátěry</t>
  </si>
  <si>
    <t>71</t>
  </si>
  <si>
    <t>783304100</t>
  </si>
  <si>
    <t>Provedení nátěru zámečnických konstrukcí základního nebo základního antikorozního jednonásobného</t>
  </si>
  <si>
    <t>-1433406038</t>
  </si>
  <si>
    <t>https://podminky.urs.cz/item/CS_URS_2025_01/783304100</t>
  </si>
  <si>
    <t>"NZ01 - repase okenních mříží</t>
  </si>
  <si>
    <t>"Oprava nátěru plynovodní trubky</t>
  </si>
  <si>
    <t>72</t>
  </si>
  <si>
    <t>24629000</t>
  </si>
  <si>
    <t>hmota nátěrová syntetická základní na kovy</t>
  </si>
  <si>
    <t>-261074077</t>
  </si>
  <si>
    <t>17,417*0,1 'Přepočtené koeficientem množství</t>
  </si>
  <si>
    <t>73</t>
  </si>
  <si>
    <t>783305100</t>
  </si>
  <si>
    <t>Provedení nátěru zámečnických konstrukcí mezinátěru jednonásobného</t>
  </si>
  <si>
    <t>993021143</t>
  </si>
  <si>
    <t>https://podminky.urs.cz/item/CS_URS_2025_01/783305100</t>
  </si>
  <si>
    <t>74</t>
  </si>
  <si>
    <t>24622000</t>
  </si>
  <si>
    <t>hmota nátěrová syntetická vrchní (email) odstín černý</t>
  </si>
  <si>
    <t>488887915</t>
  </si>
  <si>
    <t>17,417*0,15 'Přepočtené koeficientem množství</t>
  </si>
  <si>
    <t>103</t>
  </si>
  <si>
    <t>783306801</t>
  </si>
  <si>
    <t>Odstranění nátěrů ze zámečnických konstrukcí obroušením</t>
  </si>
  <si>
    <t>-681341559</t>
  </si>
  <si>
    <t>https://podminky.urs.cz/item/CS_URS_2025_01/783306801</t>
  </si>
  <si>
    <t>70</t>
  </si>
  <si>
    <t>783306805</t>
  </si>
  <si>
    <t>Odstranění nátěrů ze zámečnických konstrukcí opálením s obroušením</t>
  </si>
  <si>
    <t>1581401834</t>
  </si>
  <si>
    <t>https://podminky.urs.cz/item/CS_URS_2025_01/783306805</t>
  </si>
  <si>
    <t>75</t>
  </si>
  <si>
    <t>783307100</t>
  </si>
  <si>
    <t>Provedení nátěru zámečnických konstrukcí krycího jednonásobného</t>
  </si>
  <si>
    <t>-605528894</t>
  </si>
  <si>
    <t>https://podminky.urs.cz/item/CS_URS_2025_01/783307100</t>
  </si>
  <si>
    <t>76</t>
  </si>
  <si>
    <t>836304893</t>
  </si>
  <si>
    <t>17,417*0,015 'Přepočtené koeficientem množství</t>
  </si>
  <si>
    <t>45</t>
  </si>
  <si>
    <t>783803130</t>
  </si>
  <si>
    <t>Provedení penetračního nátěru omítek hladkých omítek hladkých, zrnitých tenkovrstvých nebo štukových stupně členitosti 1 a 2</t>
  </si>
  <si>
    <t>-595201065</t>
  </si>
  <si>
    <t>https://podminky.urs.cz/item/CS_URS_2025_01/783803130</t>
  </si>
  <si>
    <t>"1. etapa (1.01 - 1.06) - NS01 (0,1 l/m2)</t>
  </si>
  <si>
    <t>46</t>
  </si>
  <si>
    <t>24592009</t>
  </si>
  <si>
    <t>hmota nátěrová sol-silikátová penetrační bílá na fasádní povrchy</t>
  </si>
  <si>
    <t>litr</t>
  </si>
  <si>
    <t>-1178207945</t>
  </si>
  <si>
    <t>1020,3*0,1 'Přepočtené koeficientem množství</t>
  </si>
  <si>
    <t>47</t>
  </si>
  <si>
    <t>783803160</t>
  </si>
  <si>
    <t>Provedení penetračního nátěru omítek hladkých omítek hladkých, zrnitých tenkovrstvých nebo štukových stupně členitosti 3</t>
  </si>
  <si>
    <t>-429364648</t>
  </si>
  <si>
    <t>https://podminky.urs.cz/item/CS_URS_2025_01/783803160</t>
  </si>
  <si>
    <t>"1. etapa (1.07 - 1.11) - NS02 (0,115 l/m2)</t>
  </si>
  <si>
    <t>48</t>
  </si>
  <si>
    <t>937235612</t>
  </si>
  <si>
    <t>511,6*0,115 'Přepočtené koeficientem množství</t>
  </si>
  <si>
    <t>49</t>
  </si>
  <si>
    <t>783807420</t>
  </si>
  <si>
    <t>Provedení krycího nátěru omítek dvojnásobného hladkých omítek hladkých, zrnitých tenkovrstvých nebo štukových stupně členitosti 1 a 2</t>
  </si>
  <si>
    <t>-587686333</t>
  </si>
  <si>
    <t>https://podminky.urs.cz/item/CS_URS_2025_01/783807420</t>
  </si>
  <si>
    <t>"1. etapa (1.01 - 1.06) - NS01 (0,4 l/m2)</t>
  </si>
  <si>
    <t>50</t>
  </si>
  <si>
    <t>58124025</t>
  </si>
  <si>
    <t>hmota nátěrová sol-silikátová lazurovací barevná na omítnuté podklady</t>
  </si>
  <si>
    <t>2071760486</t>
  </si>
  <si>
    <t>1020,3*0,4 'Přepočtené koeficientem množství</t>
  </si>
  <si>
    <t>51</t>
  </si>
  <si>
    <t>783807440</t>
  </si>
  <si>
    <t>Provedení krycího nátěru omítek dvojnásobného hladkých omítek hladkých, zrnitých tenkovrstvých nebo štukových stupně členitosti 3</t>
  </si>
  <si>
    <t>-1271185521</t>
  </si>
  <si>
    <t>https://podminky.urs.cz/item/CS_URS_2025_01/783807440</t>
  </si>
  <si>
    <t>"1. etapa (1.07 - 1.11) - NS02 (0,52 l/m2)</t>
  </si>
  <si>
    <t>52</t>
  </si>
  <si>
    <t>1145558698</t>
  </si>
  <si>
    <t>511,6*0,52 'Přepočtené koeficientem množství</t>
  </si>
  <si>
    <t>HZS</t>
  </si>
  <si>
    <t>Hodinové zúčtovací sazby</t>
  </si>
  <si>
    <t>89</t>
  </si>
  <si>
    <t>HZS1291</t>
  </si>
  <si>
    <t>Hodinové zúčtovací sazby profesí HSV zemní a pomocné práce pomocný stavební dělník</t>
  </si>
  <si>
    <t>hod</t>
  </si>
  <si>
    <t>512</t>
  </si>
  <si>
    <t>696631499</t>
  </si>
  <si>
    <t>https://podminky.urs.cz/item/CS_URS_2025_01/HZS1291</t>
  </si>
  <si>
    <t>"Úklid celkový po stavebních úpravách</t>
  </si>
  <si>
    <t>2*2*8</t>
  </si>
  <si>
    <t>VRN</t>
  </si>
  <si>
    <t>Vedlejší rozpočtové náklady</t>
  </si>
  <si>
    <t>VRN1</t>
  </si>
  <si>
    <t>Průzkumné, zeměměřičské a projektové práce</t>
  </si>
  <si>
    <t>82</t>
  </si>
  <si>
    <t>012164000</t>
  </si>
  <si>
    <t>Vytyčení a zaměření inženýrských sítí</t>
  </si>
  <si>
    <t>1024</t>
  </si>
  <si>
    <t>-20954741</t>
  </si>
  <si>
    <t>https://podminky.urs.cz/item/CS_URS_2025_01/012164000</t>
  </si>
  <si>
    <t>83</t>
  </si>
  <si>
    <t>013254000</t>
  </si>
  <si>
    <t>Dokumentace skutečného provedení stavby</t>
  </si>
  <si>
    <t>soubor</t>
  </si>
  <si>
    <t>1971203598</t>
  </si>
  <si>
    <t>https://podminky.urs.cz/item/CS_URS_2025_01/013254000</t>
  </si>
  <si>
    <t>VRN3</t>
  </si>
  <si>
    <t>Zařízení staveniště</t>
  </si>
  <si>
    <t>84</t>
  </si>
  <si>
    <t>032002000</t>
  </si>
  <si>
    <t>Vybavení staveniště</t>
  </si>
  <si>
    <t>-1878744739</t>
  </si>
  <si>
    <t>https://podminky.urs.cz/item/CS_URS_2025_01/032002000</t>
  </si>
  <si>
    <t>"ZS po dobu výstavby</t>
  </si>
  <si>
    <t>86</t>
  </si>
  <si>
    <t>039002000</t>
  </si>
  <si>
    <t>Zrušení zařízení staveniště</t>
  </si>
  <si>
    <t>1556138794</t>
  </si>
  <si>
    <t>https://podminky.urs.cz/item/CS_URS_2025_01/039002000</t>
  </si>
  <si>
    <t>VRN4</t>
  </si>
  <si>
    <t>Inženýrská činnost</t>
  </si>
  <si>
    <t>91</t>
  </si>
  <si>
    <t>049103000</t>
  </si>
  <si>
    <t>Náklady vzniklé v souvislosti s realizací stavby</t>
  </si>
  <si>
    <t>CS ÚRS 2022 02</t>
  </si>
  <si>
    <t>587706577</t>
  </si>
  <si>
    <t>https://podminky.urs.cz/item/CS_URS_2022_02/049103000</t>
  </si>
  <si>
    <t>"Foto/video dokumentace z průběhu provádění prací (počet hod. * počet dnů *počet týdnů ) vč. předání objednateli</t>
  </si>
  <si>
    <t>0,5*5*12</t>
  </si>
  <si>
    <t>90</t>
  </si>
  <si>
    <t>049303000</t>
  </si>
  <si>
    <t>Náklady vzniklé v souvislosti s předáním stavby</t>
  </si>
  <si>
    <t>891071709</t>
  </si>
  <si>
    <t>https://podminky.urs.cz/item/CS_URS_2022_02/049303000</t>
  </si>
  <si>
    <t>"Práce technika - pasportizace objektu před zahájením stavby - foto/video dokumentace stavu budovy (počet hod.) vč. předání objednateli</t>
  </si>
  <si>
    <t>SEZNAM FIGUR</t>
  </si>
  <si>
    <t>Výměra</t>
  </si>
  <si>
    <t>"Fasáda 1.01</t>
  </si>
  <si>
    <t>88,1</t>
  </si>
  <si>
    <t>12,7</t>
  </si>
  <si>
    <t>Mezisoučet</t>
  </si>
  <si>
    <t>"Fasáda 1.02</t>
  </si>
  <si>
    <t>128,7</t>
  </si>
  <si>
    <t>15,2</t>
  </si>
  <si>
    <t>"Fasáda 1.03</t>
  </si>
  <si>
    <t>45,2</t>
  </si>
  <si>
    <t>2,8</t>
  </si>
  <si>
    <t>"Fasáda 1.04</t>
  </si>
  <si>
    <t>364,9</t>
  </si>
  <si>
    <t>62,7</t>
  </si>
  <si>
    <t>"Fasáda 1.05</t>
  </si>
  <si>
    <t>42,8</t>
  </si>
  <si>
    <t>"Fasáda 1.06</t>
  </si>
  <si>
    <t>352,6</t>
  </si>
  <si>
    <t>Použití figury:</t>
  </si>
  <si>
    <t>Otlučení (osekání) vnější vápenné nebo vápenocementové omítky stupně členitosti 1 a 2 v rozsahu přes 80 do 100 %</t>
  </si>
  <si>
    <t>"Fasáda 1.07</t>
  </si>
  <si>
    <t>100,7</t>
  </si>
  <si>
    <t>18,2</t>
  </si>
  <si>
    <t>"Fasáda 1.08</t>
  </si>
  <si>
    <t>60,5</t>
  </si>
  <si>
    <t>1,1</t>
  </si>
  <si>
    <t>"Fasáda 1.09</t>
  </si>
  <si>
    <t>175,8</t>
  </si>
  <si>
    <t>12,6</t>
  </si>
  <si>
    <t>"Fasáda 1.10</t>
  </si>
  <si>
    <t>80,2</t>
  </si>
  <si>
    <t>16,8</t>
  </si>
  <si>
    <t>"Fasáda 1.11</t>
  </si>
  <si>
    <t>91,9</t>
  </si>
  <si>
    <t>24,7</t>
  </si>
  <si>
    <t>14,9</t>
  </si>
  <si>
    <t>Otlučení (osekání) vnější vápenné nebo vápenocementové omítky stupně členitosti 3 až 5 v rozsahu přes 80 do 100 %</t>
  </si>
  <si>
    <t>4*1</t>
  </si>
  <si>
    <t>2*0,5</t>
  </si>
  <si>
    <t>Broušení stávající podlahy z litého teraca</t>
  </si>
  <si>
    <t>Impregnace podlahy z litého teraca</t>
  </si>
  <si>
    <t>Odstranění tenkovrstvé omítky tl přes 2 mm odsekáním v rozsahu přes 50 do 100 %</t>
  </si>
  <si>
    <t>14,2</t>
  </si>
  <si>
    <t>14,8</t>
  </si>
  <si>
    <t>9,9+1,7</t>
  </si>
  <si>
    <t>14+15,1+1,7</t>
  </si>
  <si>
    <t>2*8,9</t>
  </si>
  <si>
    <t>10,4</t>
  </si>
  <si>
    <t>9,1+9,7</t>
  </si>
  <si>
    <t>Demontáž svodu do suti</t>
  </si>
  <si>
    <t>Lapač střešních splavenin z PP se zápachovou klapkou a lapacím košem DN 125</t>
  </si>
  <si>
    <t>Demontáž lapače střešních splavenin DN 125</t>
  </si>
  <si>
    <t>13,1</t>
  </si>
  <si>
    <t>10,1</t>
  </si>
  <si>
    <t>2,6</t>
  </si>
  <si>
    <t>50,5</t>
  </si>
  <si>
    <t>2,5</t>
  </si>
  <si>
    <t>14,1</t>
  </si>
  <si>
    <t>8,2</t>
  </si>
  <si>
    <t>16,6</t>
  </si>
  <si>
    <t>11,4</t>
  </si>
  <si>
    <t>Demontáž dilatační lišty do suti</t>
  </si>
  <si>
    <t>Demontáž oplechování parapetů do suti</t>
  </si>
  <si>
    <t>2,7</t>
  </si>
  <si>
    <t>3,9</t>
  </si>
  <si>
    <t>3,8</t>
  </si>
  <si>
    <t>9,1</t>
  </si>
  <si>
    <t>Demontáž oplechování říms a ozdobných prvků do suti</t>
  </si>
  <si>
    <t>7,8</t>
  </si>
  <si>
    <t>10,5</t>
  </si>
  <si>
    <t>3,5</t>
  </si>
  <si>
    <t>14,5+13,8</t>
  </si>
  <si>
    <t>4,1</t>
  </si>
  <si>
    <t>Rozebrání dlažeb z betonových nebo kamenných dlaždic komunikací pro pěší ručně</t>
  </si>
  <si>
    <t>Odstranění podkladu z kameniva drceného tl přes 100 do 200 mm ručně</t>
  </si>
  <si>
    <t>4*0,4</t>
  </si>
  <si>
    <t>8*0,6</t>
  </si>
  <si>
    <t>4*0,5</t>
  </si>
  <si>
    <t>1*0,7</t>
  </si>
  <si>
    <t>2*0,6</t>
  </si>
  <si>
    <t>Montáž mříží pevných šroubovaných</t>
  </si>
  <si>
    <t>Demontáž atypických zámečnických konstrukcí rozebráním hm jednotlivých dílů do 50 kg</t>
  </si>
  <si>
    <t>Provedení základního jednonásobného nátěru zámečnických konstrukcí</t>
  </si>
  <si>
    <t>Provedení jednonásobného mezinátěru zámečnických konstrukcí</t>
  </si>
  <si>
    <t>Odstranění nátěru ze zámečnických konstrukcí opálením</t>
  </si>
  <si>
    <t>Provedení krycího jednonásobného nátěru zámečnických konstrukcí</t>
  </si>
  <si>
    <t>2,4</t>
  </si>
  <si>
    <t>3,4</t>
  </si>
  <si>
    <t>1,7+1,2</t>
  </si>
  <si>
    <t>1,2</t>
  </si>
  <si>
    <t>Vyrovnání nerovného povrchu zdiva tl do 30 mm maltou</t>
  </si>
  <si>
    <t>Oplechování rovných parapetů celoplošně lepené z Pz s povrchovou úpravou rš 500 mm</t>
  </si>
  <si>
    <t>13,5</t>
  </si>
  <si>
    <t>9,6</t>
  </si>
  <si>
    <t>52,5</t>
  </si>
  <si>
    <t>12,8+4,2</t>
  </si>
  <si>
    <t>8,4</t>
  </si>
  <si>
    <t>5,2+6</t>
  </si>
  <si>
    <t>Oplechování rovných parapetů celoplošně lepené z Pz s povrchovou úpravou rš 330 mm</t>
  </si>
  <si>
    <t>5,6</t>
  </si>
  <si>
    <t>11,6</t>
  </si>
  <si>
    <t>Oplechování oblých parapetů nebo ze segmentů celoplošně lepené z Pz s povrch úpravou rš 330 mm</t>
  </si>
  <si>
    <t>14,5</t>
  </si>
  <si>
    <t>6+10</t>
  </si>
  <si>
    <t>14+15</t>
  </si>
  <si>
    <t>5,5</t>
  </si>
  <si>
    <t>9+10</t>
  </si>
  <si>
    <t>Svody kruhové včetně objímek, kolen, odskoků z Pz s povrchovou úpravou průměru 120 mm</t>
  </si>
  <si>
    <t>10,2</t>
  </si>
  <si>
    <t>3,3</t>
  </si>
  <si>
    <t>13,7+13,9</t>
  </si>
  <si>
    <t>3,2</t>
  </si>
  <si>
    <t>23,2</t>
  </si>
  <si>
    <t xml:space="preserve"> SVOD</t>
  </si>
  <si>
    <t>14.0 m</t>
  </si>
  <si>
    <t>Oplechování rovné římsy mechanicky kotvené z Pz s upraveným povrchem rš 330 mm</t>
  </si>
  <si>
    <t>10,3</t>
  </si>
  <si>
    <t>13,9+13,7</t>
  </si>
  <si>
    <t>3,3+0,3</t>
  </si>
  <si>
    <t>10,9+13</t>
  </si>
  <si>
    <t>3,5+3,4</t>
  </si>
  <si>
    <t>2,4+4,8</t>
  </si>
  <si>
    <t>3,2+6,2+8,3</t>
  </si>
  <si>
    <t>2,4+4</t>
  </si>
  <si>
    <t>6+0,3</t>
  </si>
  <si>
    <t>9,3</t>
  </si>
  <si>
    <t>7,4</t>
  </si>
  <si>
    <t>20,6+14</t>
  </si>
  <si>
    <t>4,4</t>
  </si>
  <si>
    <t>27,6</t>
  </si>
  <si>
    <t>3,9+4,1</t>
  </si>
  <si>
    <t>8,8</t>
  </si>
  <si>
    <t>23,6</t>
  </si>
  <si>
    <t>12,5</t>
  </si>
  <si>
    <t>11,3</t>
  </si>
  <si>
    <t>Montáž odvětrávané fasády stěn lepením na hliníkový rošt bez tepelné izolace</t>
  </si>
  <si>
    <t>3,7</t>
  </si>
  <si>
    <t>2,9</t>
  </si>
  <si>
    <t>78,8</t>
  </si>
  <si>
    <t>12,8</t>
  </si>
  <si>
    <t>113,4</t>
  </si>
  <si>
    <t>37,8</t>
  </si>
  <si>
    <t>330,3</t>
  </si>
  <si>
    <t>50,4</t>
  </si>
  <si>
    <t>38,4</t>
  </si>
  <si>
    <t>324,8</t>
  </si>
  <si>
    <t>16,5</t>
  </si>
  <si>
    <t>Cementový postřik vnějších stěn nanášený celoplošně ručně</t>
  </si>
  <si>
    <t>Sklovláknité pletivo vnějších stěn vtlačené do tmelu</t>
  </si>
  <si>
    <t>Vápenocementová omítka štuková dvouvrstvá vnějších stěn nanášená ručně</t>
  </si>
  <si>
    <t>Příplatek k vápenocementové omítce vnějších stěn za každých dalších 5 mm tloušťky ručně</t>
  </si>
  <si>
    <t>Provedení penetračního nátěru hladkých, zrnitých tenkovrstvých nebo štukových omítek stupně členitosti 1 a 2</t>
  </si>
  <si>
    <t>Provedení krycího dvojnásobného nátěru hladkých, zrnitých tenkovrstvých nebo štukových omítek stupně členitosti 1 a 2</t>
  </si>
  <si>
    <t>92,6</t>
  </si>
  <si>
    <t>18,7</t>
  </si>
  <si>
    <t>51,7</t>
  </si>
  <si>
    <t>152</t>
  </si>
  <si>
    <t>67,4</t>
  </si>
  <si>
    <t>81,3</t>
  </si>
  <si>
    <t>13,6</t>
  </si>
  <si>
    <t>Provedení penetračního nátěru hladkých, zrnitých tenkovrstvých nebo štukových omítek stupně členitosti 3</t>
  </si>
  <si>
    <t>Provedení krycího dvojnásobného nátěru hladkých, zrnitých tenkovrstvých nebo štukových omítek stupně členitosti 3</t>
  </si>
  <si>
    <t>20,8</t>
  </si>
  <si>
    <t>36,3</t>
  </si>
  <si>
    <t>79,4</t>
  </si>
  <si>
    <t>13,3</t>
  </si>
  <si>
    <t>59,3</t>
  </si>
  <si>
    <t>37,3</t>
  </si>
  <si>
    <t>27,9</t>
  </si>
  <si>
    <t>19,3</t>
  </si>
  <si>
    <t>Sejmutí ornice plochy do 100 m2 tl vrstvy do 200 mm strojně</t>
  </si>
  <si>
    <t>Hloubení nezapažených rýh šířky do 800 mm v soudržných horninách třídy těžitelnosti I skupiny 1 a 2 ručně</t>
  </si>
  <si>
    <t>Vodorovné přemístění přes 20 do 50 m výkopku/sypaniny z horniny třídy těžitelnosti I skupiny 1 až 3</t>
  </si>
  <si>
    <t>Vodorovné přemístění přes 9 000 do 10000 m výkopku/sypaniny z horniny třídy těžitelnosti I skupiny 1 až 3</t>
  </si>
  <si>
    <t>Nakládání výkopku z hornin třídy těžitelnosti I skupiny 1 až 3 do 100 m3</t>
  </si>
  <si>
    <t>Poplatek za uložení zeminy a kamení na recyklační skládce (skládkovné) kód odpadu 17 05 04</t>
  </si>
  <si>
    <t>Rozprostření ornice tl vrstvy do 200 mm v rovině nebo ve svahu do 1:5 ručně</t>
  </si>
  <si>
    <t>Založení parterového trávníku výsevem pl do 1000 m2 v rovině a ve svahu do 1:5</t>
  </si>
  <si>
    <t>Zřízení vrstvy z geotextilie v rovině nebo ve sklonu do 1:5 š do 3 m</t>
  </si>
  <si>
    <t>Podklad z kameniva hrubého drceného vel. 16-32 mm plochy do 100 m2 tl 150 mm</t>
  </si>
  <si>
    <t>Kladení velkoformátové betonové dlažby tl do 100 mm velikosti do 0,5 m2 pl do 300 m2</t>
  </si>
  <si>
    <t>Izolace proti zemní vlhkosti nopovou fólií svislá, výška nopu 20,0 mm, tl do 1,0 mm</t>
  </si>
  <si>
    <t>Osazení chodníkového obrubníku betonového stojatého s boční opěrou do lože z betonu prostého</t>
  </si>
  <si>
    <t>0,115*3,14*15</t>
  </si>
  <si>
    <t>Odstranění nátěru ze zámečnických konstrukcí obroušením</t>
  </si>
  <si>
    <t>0,8+2</t>
  </si>
  <si>
    <t>0,9+3</t>
  </si>
  <si>
    <t>0,7+3</t>
  </si>
  <si>
    <t>117</t>
  </si>
  <si>
    <t>159</t>
  </si>
  <si>
    <t>488</t>
  </si>
  <si>
    <t>399</t>
  </si>
  <si>
    <t>161</t>
  </si>
  <si>
    <t>212</t>
  </si>
  <si>
    <t>111</t>
  </si>
  <si>
    <t>115</t>
  </si>
  <si>
    <t>Montáž lešení řadového trubkového lehkého s podlahami zatížení do 200 kg/m2 š od 0,6 do 0,9 m v přes 10 do 25 m</t>
  </si>
  <si>
    <t>Příplatek k lešení řadovému trubkovému lehkému s podlahami do 200 kg/m2 š od 0,6 do 0,9 m v přes 10 do 25 m za každý den použití</t>
  </si>
  <si>
    <t>Demontáž lešení řadového trubkového lehkého s podlahami zatížení do 200 kg/m2 š od 0,6 do 0,9 m v přes 10 do 25 m</t>
  </si>
  <si>
    <t>Montáž ochranné sítě z textilie z umělých vláken</t>
  </si>
  <si>
    <t>Příplatek k ochranné síti za každý den použití</t>
  </si>
  <si>
    <t>Demontáž ochranné sítě z textilie z umělých vláken</t>
  </si>
  <si>
    <t>Dovoz a odvoz lešení řadového do 10 km včetně naložení a složení</t>
  </si>
  <si>
    <t>Příplatek k ceně dovozu a odvozu lešení řadového ZKD 10 km přes 10 km</t>
  </si>
  <si>
    <t>Montáž a demontáž shozu suti v do 10 m</t>
  </si>
  <si>
    <t>Příplatek k shozu suti v do 10 m za první a ZKD den použití</t>
  </si>
  <si>
    <t>Montáž a demontáž shozu suti v přes 10 do 20 m</t>
  </si>
  <si>
    <t>Příplatek k shozu suti v přes 10 do 20 m za první a ZKD den použití</t>
  </si>
  <si>
    <t>27,4</t>
  </si>
  <si>
    <t>16,2</t>
  </si>
  <si>
    <t>116,6</t>
  </si>
  <si>
    <t>0,9</t>
  </si>
  <si>
    <t>33,9</t>
  </si>
  <si>
    <t>15,7</t>
  </si>
  <si>
    <t>18,8</t>
  </si>
  <si>
    <t>Zakrytí výplní otvorů a svislých ploch fólií přilepenou lepící páskou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</si>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</sst>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564750101" TargetMode="External"/><Relationship Id="rId18" Type="http://schemas.openxmlformats.org/officeDocument/2006/relationships/hyperlink" Target="https://podminky.urs.cz/item/CS_URS_2025_01/622321141" TargetMode="External"/><Relationship Id="rId26" Type="http://schemas.openxmlformats.org/officeDocument/2006/relationships/hyperlink" Target="https://podminky.urs.cz/item/CS_URS_2025_01/944511111" TargetMode="External"/><Relationship Id="rId39" Type="http://schemas.openxmlformats.org/officeDocument/2006/relationships/hyperlink" Target="https://podminky.urs.cz/item/CS_URS_2025_01/997013322" TargetMode="External"/><Relationship Id="rId21" Type="http://schemas.openxmlformats.org/officeDocument/2006/relationships/hyperlink" Target="https://podminky.urs.cz/item/CS_URS_2025_01/629991011" TargetMode="External"/><Relationship Id="rId34" Type="http://schemas.openxmlformats.org/officeDocument/2006/relationships/hyperlink" Target="https://podminky.urs.cz/item/CS_URS_2025_01/993111111" TargetMode="External"/><Relationship Id="rId42" Type="http://schemas.openxmlformats.org/officeDocument/2006/relationships/hyperlink" Target="https://podminky.urs.cz/item/CS_URS_2025_01/997013871" TargetMode="External"/><Relationship Id="rId47" Type="http://schemas.openxmlformats.org/officeDocument/2006/relationships/hyperlink" Target="https://podminky.urs.cz/item/CS_URS_2025_01/721242804" TargetMode="External"/><Relationship Id="rId50" Type="http://schemas.openxmlformats.org/officeDocument/2006/relationships/hyperlink" Target="https://podminky.urs.cz/item/CS_URS_2025_01/764001901" TargetMode="External"/><Relationship Id="rId55" Type="http://schemas.openxmlformats.org/officeDocument/2006/relationships/hyperlink" Target="https://podminky.urs.cz/item/CS_URS_2025_01/764216644" TargetMode="External"/><Relationship Id="rId63" Type="http://schemas.openxmlformats.org/officeDocument/2006/relationships/hyperlink" Target="https://podminky.urs.cz/item/CS_URS_2025_01/767662110" TargetMode="External"/><Relationship Id="rId68" Type="http://schemas.openxmlformats.org/officeDocument/2006/relationships/hyperlink" Target="https://podminky.urs.cz/item/CS_URS_2025_01/998767101" TargetMode="External"/><Relationship Id="rId76" Type="http://schemas.openxmlformats.org/officeDocument/2006/relationships/hyperlink" Target="https://podminky.urs.cz/item/CS_URS_2025_01/783306805" TargetMode="External"/><Relationship Id="rId84" Type="http://schemas.openxmlformats.org/officeDocument/2006/relationships/hyperlink" Target="https://podminky.urs.cz/item/CS_URS_2025_01/013254000" TargetMode="External"/><Relationship Id="rId89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167151101" TargetMode="External"/><Relationship Id="rId71" Type="http://schemas.openxmlformats.org/officeDocument/2006/relationships/hyperlink" Target="https://podminky.urs.cz/item/CS_URS_2025_01/773993907" TargetMode="External"/><Relationship Id="rId2" Type="http://schemas.openxmlformats.org/officeDocument/2006/relationships/hyperlink" Target="https://podminky.urs.cz/item/CS_URS_2025_01/113107122" TargetMode="External"/><Relationship Id="rId16" Type="http://schemas.openxmlformats.org/officeDocument/2006/relationships/hyperlink" Target="https://podminky.urs.cz/item/CS_URS_2025_01/622142001" TargetMode="External"/><Relationship Id="rId29" Type="http://schemas.openxmlformats.org/officeDocument/2006/relationships/hyperlink" Target="https://podminky.urs.cz/item/CS_URS_2025_01/945231111" TargetMode="External"/><Relationship Id="rId11" Type="http://schemas.openxmlformats.org/officeDocument/2006/relationships/hyperlink" Target="https://podminky.urs.cz/item/CS_URS_2025_01/213141111" TargetMode="External"/><Relationship Id="rId24" Type="http://schemas.openxmlformats.org/officeDocument/2006/relationships/hyperlink" Target="https://podminky.urs.cz/item/CS_URS_2025_01/941111212" TargetMode="External"/><Relationship Id="rId32" Type="http://schemas.openxmlformats.org/officeDocument/2006/relationships/hyperlink" Target="https://podminky.urs.cz/item/CS_URS_2025_01/978035127" TargetMode="External"/><Relationship Id="rId37" Type="http://schemas.openxmlformats.org/officeDocument/2006/relationships/hyperlink" Target="https://podminky.urs.cz/item/CS_URS_2025_01/997013312" TargetMode="External"/><Relationship Id="rId40" Type="http://schemas.openxmlformats.org/officeDocument/2006/relationships/hyperlink" Target="https://podminky.urs.cz/item/CS_URS_2025_01/997013501" TargetMode="External"/><Relationship Id="rId45" Type="http://schemas.openxmlformats.org/officeDocument/2006/relationships/hyperlink" Target="https://podminky.urs.cz/item/CS_URS_2025_01/998711101" TargetMode="External"/><Relationship Id="rId53" Type="http://schemas.openxmlformats.org/officeDocument/2006/relationships/hyperlink" Target="https://podminky.urs.cz/item/CS_URS_2025_01/764004861" TargetMode="External"/><Relationship Id="rId58" Type="http://schemas.openxmlformats.org/officeDocument/2006/relationships/hyperlink" Target="https://podminky.urs.cz/item/CS_URS_2025_01/764217644" TargetMode="External"/><Relationship Id="rId66" Type="http://schemas.openxmlformats.org/officeDocument/2006/relationships/hyperlink" Target="https://podminky.urs.cz/item/CS_URS_2025_01/767996802" TargetMode="External"/><Relationship Id="rId74" Type="http://schemas.openxmlformats.org/officeDocument/2006/relationships/hyperlink" Target="https://podminky.urs.cz/item/CS_URS_2025_01/783305100" TargetMode="External"/><Relationship Id="rId79" Type="http://schemas.openxmlformats.org/officeDocument/2006/relationships/hyperlink" Target="https://podminky.urs.cz/item/CS_URS_2025_01/783803160" TargetMode="External"/><Relationship Id="rId87" Type="http://schemas.openxmlformats.org/officeDocument/2006/relationships/hyperlink" Target="https://podminky.urs.cz/item/CS_URS_2022_02/049103000" TargetMode="External"/><Relationship Id="rId5" Type="http://schemas.openxmlformats.org/officeDocument/2006/relationships/hyperlink" Target="https://podminky.urs.cz/item/CS_URS_2025_01/162251102" TargetMode="External"/><Relationship Id="rId61" Type="http://schemas.openxmlformats.org/officeDocument/2006/relationships/hyperlink" Target="https://podminky.urs.cz/item/CS_URS_2025_01/764518623" TargetMode="External"/><Relationship Id="rId82" Type="http://schemas.openxmlformats.org/officeDocument/2006/relationships/hyperlink" Target="https://podminky.urs.cz/item/CS_URS_2025_01/HZS1291" TargetMode="External"/><Relationship Id="rId19" Type="http://schemas.openxmlformats.org/officeDocument/2006/relationships/hyperlink" Target="https://podminky.urs.cz/item/CS_URS_2025_01/622321191" TargetMode="External"/><Relationship Id="rId4" Type="http://schemas.openxmlformats.org/officeDocument/2006/relationships/hyperlink" Target="https://podminky.urs.cz/item/CS_URS_2025_01/132112131" TargetMode="External"/><Relationship Id="rId9" Type="http://schemas.openxmlformats.org/officeDocument/2006/relationships/hyperlink" Target="https://podminky.urs.cz/item/CS_URS_2025_01/181311103" TargetMode="External"/><Relationship Id="rId14" Type="http://schemas.openxmlformats.org/officeDocument/2006/relationships/hyperlink" Target="https://podminky.urs.cz/item/CS_URS_2025_01/596811311" TargetMode="External"/><Relationship Id="rId22" Type="http://schemas.openxmlformats.org/officeDocument/2006/relationships/hyperlink" Target="https://podminky.urs.cz/item/CS_URS_2025_01/916231213" TargetMode="External"/><Relationship Id="rId27" Type="http://schemas.openxmlformats.org/officeDocument/2006/relationships/hyperlink" Target="https://podminky.urs.cz/item/CS_URS_2025_01/944511211" TargetMode="External"/><Relationship Id="rId30" Type="http://schemas.openxmlformats.org/officeDocument/2006/relationships/hyperlink" Target="https://podminky.urs.cz/item/CS_URS_2025_01/978015391" TargetMode="External"/><Relationship Id="rId35" Type="http://schemas.openxmlformats.org/officeDocument/2006/relationships/hyperlink" Target="https://podminky.urs.cz/item/CS_URS_2025_01/993111119" TargetMode="External"/><Relationship Id="rId43" Type="http://schemas.openxmlformats.org/officeDocument/2006/relationships/hyperlink" Target="https://podminky.urs.cz/item/CS_URS_2025_01/998011003" TargetMode="External"/><Relationship Id="rId48" Type="http://schemas.openxmlformats.org/officeDocument/2006/relationships/hyperlink" Target="https://podminky.urs.cz/item/CS_URS_2025_01/998721101" TargetMode="External"/><Relationship Id="rId56" Type="http://schemas.openxmlformats.org/officeDocument/2006/relationships/hyperlink" Target="https://podminky.urs.cz/item/CS_URS_2025_01/764216646" TargetMode="External"/><Relationship Id="rId64" Type="http://schemas.openxmlformats.org/officeDocument/2006/relationships/hyperlink" Target="https://podminky.urs.cz/item/CS_URS_2025_01/767893126" TargetMode="External"/><Relationship Id="rId69" Type="http://schemas.openxmlformats.org/officeDocument/2006/relationships/hyperlink" Target="https://podminky.urs.cz/item/CS_URS_2025_01/773213901" TargetMode="External"/><Relationship Id="rId77" Type="http://schemas.openxmlformats.org/officeDocument/2006/relationships/hyperlink" Target="https://podminky.urs.cz/item/CS_URS_2025_01/783307100" TargetMode="External"/><Relationship Id="rId8" Type="http://schemas.openxmlformats.org/officeDocument/2006/relationships/hyperlink" Target="https://podminky.urs.cz/item/CS_URS_2025_01/171201231" TargetMode="External"/><Relationship Id="rId51" Type="http://schemas.openxmlformats.org/officeDocument/2006/relationships/hyperlink" Target="https://podminky.urs.cz/item/CS_URS_2025_01/764002851" TargetMode="External"/><Relationship Id="rId72" Type="http://schemas.openxmlformats.org/officeDocument/2006/relationships/hyperlink" Target="https://podminky.urs.cz/item/CS_URS_2025_01/998773101" TargetMode="External"/><Relationship Id="rId80" Type="http://schemas.openxmlformats.org/officeDocument/2006/relationships/hyperlink" Target="https://podminky.urs.cz/item/CS_URS_2025_01/783807420" TargetMode="External"/><Relationship Id="rId85" Type="http://schemas.openxmlformats.org/officeDocument/2006/relationships/hyperlink" Target="https://podminky.urs.cz/item/CS_URS_2025_01/032002000" TargetMode="External"/><Relationship Id="rId3" Type="http://schemas.openxmlformats.org/officeDocument/2006/relationships/hyperlink" Target="https://podminky.urs.cz/item/CS_URS_2025_01/121151103" TargetMode="External"/><Relationship Id="rId12" Type="http://schemas.openxmlformats.org/officeDocument/2006/relationships/hyperlink" Target="https://podminky.urs.cz/item/CS_URS_2025_01/319201321" TargetMode="External"/><Relationship Id="rId17" Type="http://schemas.openxmlformats.org/officeDocument/2006/relationships/hyperlink" Target="https://podminky.urs.cz/item/CS_URS_2025_01/622273101" TargetMode="External"/><Relationship Id="rId25" Type="http://schemas.openxmlformats.org/officeDocument/2006/relationships/hyperlink" Target="https://podminky.urs.cz/item/CS_URS_2025_01/941111812" TargetMode="External"/><Relationship Id="rId33" Type="http://schemas.openxmlformats.org/officeDocument/2006/relationships/hyperlink" Target="https://podminky.urs.cz/item/CS_URS_2025_01/985131111" TargetMode="External"/><Relationship Id="rId38" Type="http://schemas.openxmlformats.org/officeDocument/2006/relationships/hyperlink" Target="https://podminky.urs.cz/item/CS_URS_2025_01/997013321" TargetMode="External"/><Relationship Id="rId46" Type="http://schemas.openxmlformats.org/officeDocument/2006/relationships/hyperlink" Target="https://podminky.urs.cz/item/CS_URS_2025_01/721242106" TargetMode="External"/><Relationship Id="rId59" Type="http://schemas.openxmlformats.org/officeDocument/2006/relationships/hyperlink" Target="https://podminky.urs.cz/item/CS_URS_2025_01/764218604" TargetMode="External"/><Relationship Id="rId67" Type="http://schemas.openxmlformats.org/officeDocument/2006/relationships/hyperlink" Target="https://podminky.urs.cz/item/CS_URS_2025_01/767996804" TargetMode="External"/><Relationship Id="rId20" Type="http://schemas.openxmlformats.org/officeDocument/2006/relationships/hyperlink" Target="https://podminky.urs.cz/item/CS_URS_2025_01/622321191" TargetMode="External"/><Relationship Id="rId41" Type="http://schemas.openxmlformats.org/officeDocument/2006/relationships/hyperlink" Target="https://podminky.urs.cz/item/CS_URS_2025_01/997013509" TargetMode="External"/><Relationship Id="rId54" Type="http://schemas.openxmlformats.org/officeDocument/2006/relationships/hyperlink" Target="https://podminky.urs.cz/item/CS_URS_2025_01/764004871" TargetMode="External"/><Relationship Id="rId62" Type="http://schemas.openxmlformats.org/officeDocument/2006/relationships/hyperlink" Target="https://podminky.urs.cz/item/CS_URS_2025_01/998764103" TargetMode="External"/><Relationship Id="rId70" Type="http://schemas.openxmlformats.org/officeDocument/2006/relationships/hyperlink" Target="https://podminky.urs.cz/item/CS_URS_2025_01/773993901" TargetMode="External"/><Relationship Id="rId75" Type="http://schemas.openxmlformats.org/officeDocument/2006/relationships/hyperlink" Target="https://podminky.urs.cz/item/CS_URS_2025_01/783306801" TargetMode="External"/><Relationship Id="rId83" Type="http://schemas.openxmlformats.org/officeDocument/2006/relationships/hyperlink" Target="https://podminky.urs.cz/item/CS_URS_2025_01/012164000" TargetMode="External"/><Relationship Id="rId88" Type="http://schemas.openxmlformats.org/officeDocument/2006/relationships/hyperlink" Target="https://podminky.urs.cz/item/CS_URS_2022_02/049303000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62751117" TargetMode="External"/><Relationship Id="rId15" Type="http://schemas.openxmlformats.org/officeDocument/2006/relationships/hyperlink" Target="https://podminky.urs.cz/item/CS_URS_2025_01/622131101" TargetMode="External"/><Relationship Id="rId23" Type="http://schemas.openxmlformats.org/officeDocument/2006/relationships/hyperlink" Target="https://podminky.urs.cz/item/CS_URS_2025_01/941111112" TargetMode="External"/><Relationship Id="rId28" Type="http://schemas.openxmlformats.org/officeDocument/2006/relationships/hyperlink" Target="https://podminky.urs.cz/item/CS_URS_2025_01/944511811" TargetMode="External"/><Relationship Id="rId36" Type="http://schemas.openxmlformats.org/officeDocument/2006/relationships/hyperlink" Target="https://podminky.urs.cz/item/CS_URS_2025_01/997013311" TargetMode="External"/><Relationship Id="rId49" Type="http://schemas.openxmlformats.org/officeDocument/2006/relationships/hyperlink" Target="https://podminky.urs.cz/item/CS_URS_2025_01/764001811" TargetMode="External"/><Relationship Id="rId57" Type="http://schemas.openxmlformats.org/officeDocument/2006/relationships/hyperlink" Target="https://podminky.urs.cz/item/CS_URS_2025_01/764216665" TargetMode="External"/><Relationship Id="rId10" Type="http://schemas.openxmlformats.org/officeDocument/2006/relationships/hyperlink" Target="https://podminky.urs.cz/item/CS_URS_2025_01/181411141" TargetMode="External"/><Relationship Id="rId31" Type="http://schemas.openxmlformats.org/officeDocument/2006/relationships/hyperlink" Target="https://podminky.urs.cz/item/CS_URS_2025_01/978019391" TargetMode="External"/><Relationship Id="rId44" Type="http://schemas.openxmlformats.org/officeDocument/2006/relationships/hyperlink" Target="https://podminky.urs.cz/item/CS_URS_2025_01/711161215" TargetMode="External"/><Relationship Id="rId52" Type="http://schemas.openxmlformats.org/officeDocument/2006/relationships/hyperlink" Target="https://podminky.urs.cz/item/CS_URS_2025_01/764002861" TargetMode="External"/><Relationship Id="rId60" Type="http://schemas.openxmlformats.org/officeDocument/2006/relationships/hyperlink" Target="https://podminky.urs.cz/item/CS_URS_2025_01/764511643" TargetMode="External"/><Relationship Id="rId65" Type="http://schemas.openxmlformats.org/officeDocument/2006/relationships/hyperlink" Target="https://podminky.urs.cz/item/CS_URS_2025_01/767996801" TargetMode="External"/><Relationship Id="rId73" Type="http://schemas.openxmlformats.org/officeDocument/2006/relationships/hyperlink" Target="https://podminky.urs.cz/item/CS_URS_2025_01/783304100" TargetMode="External"/><Relationship Id="rId78" Type="http://schemas.openxmlformats.org/officeDocument/2006/relationships/hyperlink" Target="https://podminky.urs.cz/item/CS_URS_2025_01/783803130" TargetMode="External"/><Relationship Id="rId81" Type="http://schemas.openxmlformats.org/officeDocument/2006/relationships/hyperlink" Target="https://podminky.urs.cz/item/CS_URS_2025_01/783807440" TargetMode="External"/><Relationship Id="rId86" Type="http://schemas.openxmlformats.org/officeDocument/2006/relationships/hyperlink" Target="https://podminky.urs.cz/item/CS_URS_2025_01/039002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1" t="s">
        <v>14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4"/>
      <c r="AQ5" s="24"/>
      <c r="AR5" s="22"/>
      <c r="BE5" s="33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3" t="s">
        <v>17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4"/>
      <c r="AQ6" s="24"/>
      <c r="AR6" s="22"/>
      <c r="BE6" s="33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39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3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9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9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39"/>
      <c r="BS13" s="19" t="s">
        <v>6</v>
      </c>
    </row>
    <row r="14" spans="1:74" ht="12.75">
      <c r="B14" s="23"/>
      <c r="C14" s="24"/>
      <c r="D14" s="24"/>
      <c r="E14" s="344" t="s">
        <v>31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3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9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9"/>
      <c r="BS17" s="19" t="s">
        <v>36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9"/>
      <c r="BS18" s="19" t="s">
        <v>6</v>
      </c>
    </row>
    <row r="19" spans="1:71" s="1" customFormat="1" ht="12" customHeight="1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9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9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9"/>
    </row>
    <row r="23" spans="1:71" s="1" customFormat="1" ht="47.25" customHeight="1">
      <c r="B23" s="23"/>
      <c r="C23" s="24"/>
      <c r="D23" s="24"/>
      <c r="E23" s="346" t="s">
        <v>40</v>
      </c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  <c r="AO23" s="24"/>
      <c r="AP23" s="24"/>
      <c r="AQ23" s="24"/>
      <c r="AR23" s="22"/>
      <c r="BE23" s="33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9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7">
        <f>ROUND(AG54,2)</f>
        <v>0</v>
      </c>
      <c r="AL26" s="348"/>
      <c r="AM26" s="348"/>
      <c r="AN26" s="348"/>
      <c r="AO26" s="348"/>
      <c r="AP26" s="38"/>
      <c r="AQ26" s="38"/>
      <c r="AR26" s="41"/>
      <c r="BE26" s="33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9" t="s">
        <v>42</v>
      </c>
      <c r="M28" s="349"/>
      <c r="N28" s="349"/>
      <c r="O28" s="349"/>
      <c r="P28" s="349"/>
      <c r="Q28" s="38"/>
      <c r="R28" s="38"/>
      <c r="S28" s="38"/>
      <c r="T28" s="38"/>
      <c r="U28" s="38"/>
      <c r="V28" s="38"/>
      <c r="W28" s="349" t="s">
        <v>43</v>
      </c>
      <c r="X28" s="349"/>
      <c r="Y28" s="349"/>
      <c r="Z28" s="349"/>
      <c r="AA28" s="349"/>
      <c r="AB28" s="349"/>
      <c r="AC28" s="349"/>
      <c r="AD28" s="349"/>
      <c r="AE28" s="349"/>
      <c r="AF28" s="38"/>
      <c r="AG28" s="38"/>
      <c r="AH28" s="38"/>
      <c r="AI28" s="38"/>
      <c r="AJ28" s="38"/>
      <c r="AK28" s="349" t="s">
        <v>44</v>
      </c>
      <c r="AL28" s="349"/>
      <c r="AM28" s="349"/>
      <c r="AN28" s="349"/>
      <c r="AO28" s="349"/>
      <c r="AP28" s="38"/>
      <c r="AQ28" s="38"/>
      <c r="AR28" s="41"/>
      <c r="BE28" s="339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52">
        <v>0.21</v>
      </c>
      <c r="M29" s="351"/>
      <c r="N29" s="351"/>
      <c r="O29" s="351"/>
      <c r="P29" s="351"/>
      <c r="Q29" s="43"/>
      <c r="R29" s="43"/>
      <c r="S29" s="43"/>
      <c r="T29" s="43"/>
      <c r="U29" s="43"/>
      <c r="V29" s="43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f>ROUND(AV54, 2)</f>
        <v>0</v>
      </c>
      <c r="AL29" s="351"/>
      <c r="AM29" s="351"/>
      <c r="AN29" s="351"/>
      <c r="AO29" s="351"/>
      <c r="AP29" s="43"/>
      <c r="AQ29" s="43"/>
      <c r="AR29" s="44"/>
      <c r="BE29" s="340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52">
        <v>0.12</v>
      </c>
      <c r="M30" s="351"/>
      <c r="N30" s="351"/>
      <c r="O30" s="351"/>
      <c r="P30" s="351"/>
      <c r="Q30" s="43"/>
      <c r="R30" s="43"/>
      <c r="S30" s="43"/>
      <c r="T30" s="43"/>
      <c r="U30" s="43"/>
      <c r="V30" s="43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f>ROUND(AW54, 2)</f>
        <v>0</v>
      </c>
      <c r="AL30" s="351"/>
      <c r="AM30" s="351"/>
      <c r="AN30" s="351"/>
      <c r="AO30" s="351"/>
      <c r="AP30" s="43"/>
      <c r="AQ30" s="43"/>
      <c r="AR30" s="44"/>
      <c r="BE30" s="340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52">
        <v>0.21</v>
      </c>
      <c r="M31" s="351"/>
      <c r="N31" s="351"/>
      <c r="O31" s="351"/>
      <c r="P31" s="351"/>
      <c r="Q31" s="43"/>
      <c r="R31" s="43"/>
      <c r="S31" s="43"/>
      <c r="T31" s="43"/>
      <c r="U31" s="43"/>
      <c r="V31" s="43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3"/>
      <c r="AG31" s="43"/>
      <c r="AH31" s="43"/>
      <c r="AI31" s="43"/>
      <c r="AJ31" s="43"/>
      <c r="AK31" s="350">
        <v>0</v>
      </c>
      <c r="AL31" s="351"/>
      <c r="AM31" s="351"/>
      <c r="AN31" s="351"/>
      <c r="AO31" s="351"/>
      <c r="AP31" s="43"/>
      <c r="AQ31" s="43"/>
      <c r="AR31" s="44"/>
      <c r="BE31" s="340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52">
        <v>0.12</v>
      </c>
      <c r="M32" s="351"/>
      <c r="N32" s="351"/>
      <c r="O32" s="351"/>
      <c r="P32" s="351"/>
      <c r="Q32" s="43"/>
      <c r="R32" s="43"/>
      <c r="S32" s="43"/>
      <c r="T32" s="43"/>
      <c r="U32" s="43"/>
      <c r="V32" s="43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3"/>
      <c r="AG32" s="43"/>
      <c r="AH32" s="43"/>
      <c r="AI32" s="43"/>
      <c r="AJ32" s="43"/>
      <c r="AK32" s="350">
        <v>0</v>
      </c>
      <c r="AL32" s="351"/>
      <c r="AM32" s="351"/>
      <c r="AN32" s="351"/>
      <c r="AO32" s="351"/>
      <c r="AP32" s="43"/>
      <c r="AQ32" s="43"/>
      <c r="AR32" s="44"/>
      <c r="BE32" s="340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52">
        <v>0</v>
      </c>
      <c r="M33" s="351"/>
      <c r="N33" s="351"/>
      <c r="O33" s="351"/>
      <c r="P33" s="351"/>
      <c r="Q33" s="43"/>
      <c r="R33" s="43"/>
      <c r="S33" s="43"/>
      <c r="T33" s="43"/>
      <c r="U33" s="43"/>
      <c r="V33" s="43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3"/>
      <c r="AG33" s="43"/>
      <c r="AH33" s="43"/>
      <c r="AI33" s="43"/>
      <c r="AJ33" s="43"/>
      <c r="AK33" s="350">
        <v>0</v>
      </c>
      <c r="AL33" s="351"/>
      <c r="AM33" s="351"/>
      <c r="AN33" s="351"/>
      <c r="AO33" s="35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53" t="s">
        <v>53</v>
      </c>
      <c r="Y35" s="354"/>
      <c r="Z35" s="354"/>
      <c r="AA35" s="354"/>
      <c r="AB35" s="354"/>
      <c r="AC35" s="47"/>
      <c r="AD35" s="47"/>
      <c r="AE35" s="47"/>
      <c r="AF35" s="47"/>
      <c r="AG35" s="47"/>
      <c r="AH35" s="47"/>
      <c r="AI35" s="47"/>
      <c r="AJ35" s="47"/>
      <c r="AK35" s="355">
        <f>SUM(AK26:AK33)</f>
        <v>0</v>
      </c>
      <c r="AL35" s="354"/>
      <c r="AM35" s="354"/>
      <c r="AN35" s="354"/>
      <c r="AO35" s="35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202314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Oprava fasády Masarykovy základní školy v Bohumíně II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Bohumín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9" t="str">
        <f>IF(AN8= "","",AN8)</f>
        <v>16. 2. 2025</v>
      </c>
      <c r="AN47" s="35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Bohumín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0" t="str">
        <f>IF(E17="","",E17)</f>
        <v>RUSTICUS, s. r. o.</v>
      </c>
      <c r="AN49" s="361"/>
      <c r="AO49" s="361"/>
      <c r="AP49" s="361"/>
      <c r="AQ49" s="38"/>
      <c r="AR49" s="41"/>
      <c r="AS49" s="362" t="s">
        <v>55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60" t="str">
        <f>IF(E20="","",E20)</f>
        <v>Pavel Pazdziora</v>
      </c>
      <c r="AN50" s="361"/>
      <c r="AO50" s="361"/>
      <c r="AP50" s="361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8" t="s">
        <v>56</v>
      </c>
      <c r="D52" s="369"/>
      <c r="E52" s="369"/>
      <c r="F52" s="369"/>
      <c r="G52" s="369"/>
      <c r="H52" s="68"/>
      <c r="I52" s="370" t="s">
        <v>57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71" t="s">
        <v>58</v>
      </c>
      <c r="AH52" s="369"/>
      <c r="AI52" s="369"/>
      <c r="AJ52" s="369"/>
      <c r="AK52" s="369"/>
      <c r="AL52" s="369"/>
      <c r="AM52" s="369"/>
      <c r="AN52" s="370" t="s">
        <v>59</v>
      </c>
      <c r="AO52" s="369"/>
      <c r="AP52" s="369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5">
        <f>ROUND(AG55,2)</f>
        <v>0</v>
      </c>
      <c r="AH54" s="375"/>
      <c r="AI54" s="375"/>
      <c r="AJ54" s="375"/>
      <c r="AK54" s="375"/>
      <c r="AL54" s="375"/>
      <c r="AM54" s="375"/>
      <c r="AN54" s="376">
        <f>SUM(AG54,AT54)</f>
        <v>0</v>
      </c>
      <c r="AO54" s="376"/>
      <c r="AP54" s="376"/>
      <c r="AQ54" s="80" t="s">
        <v>19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24.75" customHeight="1">
      <c r="A55" s="88" t="s">
        <v>79</v>
      </c>
      <c r="B55" s="89"/>
      <c r="C55" s="90"/>
      <c r="D55" s="374" t="s">
        <v>80</v>
      </c>
      <c r="E55" s="374"/>
      <c r="F55" s="374"/>
      <c r="G55" s="374"/>
      <c r="H55" s="374"/>
      <c r="I55" s="91"/>
      <c r="J55" s="374" t="s">
        <v>81</v>
      </c>
      <c r="K55" s="374"/>
      <c r="L55" s="374"/>
      <c r="M55" s="374"/>
      <c r="N55" s="374"/>
      <c r="O55" s="374"/>
      <c r="P55" s="374"/>
      <c r="Q55" s="374"/>
      <c r="R55" s="374"/>
      <c r="S55" s="374"/>
      <c r="T55" s="374"/>
      <c r="U55" s="374"/>
      <c r="V55" s="374"/>
      <c r="W55" s="374"/>
      <c r="X55" s="374"/>
      <c r="Y55" s="374"/>
      <c r="Z55" s="374"/>
      <c r="AA55" s="374"/>
      <c r="AB55" s="374"/>
      <c r="AC55" s="374"/>
      <c r="AD55" s="374"/>
      <c r="AE55" s="374"/>
      <c r="AF55" s="374"/>
      <c r="AG55" s="372">
        <f>'SO 01 - E1 - Oprava fasád...'!J30</f>
        <v>0</v>
      </c>
      <c r="AH55" s="373"/>
      <c r="AI55" s="373"/>
      <c r="AJ55" s="373"/>
      <c r="AK55" s="373"/>
      <c r="AL55" s="373"/>
      <c r="AM55" s="373"/>
      <c r="AN55" s="372">
        <f>SUM(AG55,AT55)</f>
        <v>0</v>
      </c>
      <c r="AO55" s="373"/>
      <c r="AP55" s="373"/>
      <c r="AQ55" s="92" t="s">
        <v>82</v>
      </c>
      <c r="AR55" s="93"/>
      <c r="AS55" s="94">
        <v>0</v>
      </c>
      <c r="AT55" s="95">
        <f>ROUND(SUM(AV55:AW55),2)</f>
        <v>0</v>
      </c>
      <c r="AU55" s="96">
        <f>'SO 01 - E1 - Oprava fasád...'!P100</f>
        <v>0</v>
      </c>
      <c r="AV55" s="95">
        <f>'SO 01 - E1 - Oprava fasád...'!J33</f>
        <v>0</v>
      </c>
      <c r="AW55" s="95">
        <f>'SO 01 - E1 - Oprava fasád...'!J34</f>
        <v>0</v>
      </c>
      <c r="AX55" s="95">
        <f>'SO 01 - E1 - Oprava fasád...'!J35</f>
        <v>0</v>
      </c>
      <c r="AY55" s="95">
        <f>'SO 01 - E1 - Oprava fasád...'!J36</f>
        <v>0</v>
      </c>
      <c r="AZ55" s="95">
        <f>'SO 01 - E1 - Oprava fasád...'!F33</f>
        <v>0</v>
      </c>
      <c r="BA55" s="95">
        <f>'SO 01 - E1 - Oprava fasád...'!F34</f>
        <v>0</v>
      </c>
      <c r="BB55" s="95">
        <f>'SO 01 - E1 - Oprava fasád...'!F35</f>
        <v>0</v>
      </c>
      <c r="BC55" s="95">
        <f>'SO 01 - E1 - Oprava fasád...'!F36</f>
        <v>0</v>
      </c>
      <c r="BD55" s="97">
        <f>'SO 01 - E1 - Oprava fasád...'!F37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1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pans="1:91" s="2" customFormat="1" ht="6.95" customHeight="1">
      <c r="A57" s="36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password="CC35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E1 - Oprava fasá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9" t="s">
        <v>84</v>
      </c>
      <c r="AZ2" s="99" t="s">
        <v>86</v>
      </c>
      <c r="BA2" s="99" t="s">
        <v>87</v>
      </c>
      <c r="BB2" s="99" t="s">
        <v>88</v>
      </c>
      <c r="BC2" s="99" t="s">
        <v>89</v>
      </c>
      <c r="BD2" s="99" t="s">
        <v>90</v>
      </c>
    </row>
    <row r="3" spans="1:5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2"/>
      <c r="AT3" s="19" t="s">
        <v>85</v>
      </c>
      <c r="AZ3" s="99" t="s">
        <v>91</v>
      </c>
      <c r="BA3" s="99" t="s">
        <v>92</v>
      </c>
      <c r="BB3" s="99" t="s">
        <v>93</v>
      </c>
      <c r="BC3" s="99" t="s">
        <v>94</v>
      </c>
      <c r="BD3" s="99" t="s">
        <v>90</v>
      </c>
    </row>
    <row r="4" spans="1:56" s="1" customFormat="1" ht="24.95" customHeight="1">
      <c r="B4" s="22"/>
      <c r="D4" s="102" t="s">
        <v>95</v>
      </c>
      <c r="L4" s="22"/>
      <c r="M4" s="103" t="s">
        <v>10</v>
      </c>
      <c r="AT4" s="19" t="s">
        <v>4</v>
      </c>
      <c r="AZ4" s="99" t="s">
        <v>96</v>
      </c>
      <c r="BA4" s="99" t="s">
        <v>97</v>
      </c>
      <c r="BB4" s="99" t="s">
        <v>93</v>
      </c>
      <c r="BC4" s="99" t="s">
        <v>98</v>
      </c>
      <c r="BD4" s="99" t="s">
        <v>90</v>
      </c>
    </row>
    <row r="5" spans="1:56" s="1" customFormat="1" ht="6.95" customHeight="1">
      <c r="B5" s="22"/>
      <c r="L5" s="22"/>
      <c r="AZ5" s="99" t="s">
        <v>99</v>
      </c>
      <c r="BA5" s="99" t="s">
        <v>100</v>
      </c>
      <c r="BB5" s="99" t="s">
        <v>88</v>
      </c>
      <c r="BC5" s="99" t="s">
        <v>101</v>
      </c>
      <c r="BD5" s="99" t="s">
        <v>90</v>
      </c>
    </row>
    <row r="6" spans="1:56" s="1" customFormat="1" ht="12" customHeight="1">
      <c r="B6" s="22"/>
      <c r="D6" s="104" t="s">
        <v>16</v>
      </c>
      <c r="L6" s="22"/>
      <c r="AZ6" s="99" t="s">
        <v>102</v>
      </c>
      <c r="BA6" s="99" t="s">
        <v>103</v>
      </c>
      <c r="BB6" s="99" t="s">
        <v>88</v>
      </c>
      <c r="BC6" s="99" t="s">
        <v>104</v>
      </c>
      <c r="BD6" s="99" t="s">
        <v>90</v>
      </c>
    </row>
    <row r="7" spans="1:56" s="1" customFormat="1" ht="16.5" customHeight="1">
      <c r="B7" s="22"/>
      <c r="E7" s="378" t="str">
        <f>'Rekapitulace stavby'!K6</f>
        <v>Oprava fasády Masarykovy základní školy v Bohumíně II</v>
      </c>
      <c r="F7" s="379"/>
      <c r="G7" s="379"/>
      <c r="H7" s="379"/>
      <c r="L7" s="22"/>
      <c r="AZ7" s="99" t="s">
        <v>105</v>
      </c>
      <c r="BA7" s="99" t="s">
        <v>106</v>
      </c>
      <c r="BB7" s="99" t="s">
        <v>88</v>
      </c>
      <c r="BC7" s="99" t="s">
        <v>107</v>
      </c>
      <c r="BD7" s="99" t="s">
        <v>90</v>
      </c>
    </row>
    <row r="8" spans="1:56" s="2" customFormat="1" ht="12" customHeight="1">
      <c r="A8" s="36"/>
      <c r="B8" s="41"/>
      <c r="C8" s="36"/>
      <c r="D8" s="104" t="s">
        <v>108</v>
      </c>
      <c r="E8" s="36"/>
      <c r="F8" s="36"/>
      <c r="G8" s="36"/>
      <c r="H8" s="36"/>
      <c r="I8" s="36"/>
      <c r="J8" s="36"/>
      <c r="K8" s="36"/>
      <c r="L8" s="10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99" t="s">
        <v>109</v>
      </c>
      <c r="BA8" s="99" t="s">
        <v>110</v>
      </c>
      <c r="BB8" s="99" t="s">
        <v>93</v>
      </c>
      <c r="BC8" s="99" t="s">
        <v>111</v>
      </c>
      <c r="BD8" s="99" t="s">
        <v>90</v>
      </c>
    </row>
    <row r="9" spans="1:56" s="2" customFormat="1" ht="16.5" customHeight="1">
      <c r="A9" s="36"/>
      <c r="B9" s="41"/>
      <c r="C9" s="36"/>
      <c r="D9" s="36"/>
      <c r="E9" s="380" t="s">
        <v>112</v>
      </c>
      <c r="F9" s="381"/>
      <c r="G9" s="381"/>
      <c r="H9" s="381"/>
      <c r="I9" s="36"/>
      <c r="J9" s="36"/>
      <c r="K9" s="36"/>
      <c r="L9" s="10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99" t="s">
        <v>113</v>
      </c>
      <c r="BA9" s="99" t="s">
        <v>114</v>
      </c>
      <c r="BB9" s="99" t="s">
        <v>115</v>
      </c>
      <c r="BC9" s="99" t="s">
        <v>116</v>
      </c>
      <c r="BD9" s="99" t="s">
        <v>90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99" t="s">
        <v>117</v>
      </c>
      <c r="BA10" s="99" t="s">
        <v>118</v>
      </c>
      <c r="BB10" s="99" t="s">
        <v>93</v>
      </c>
      <c r="BC10" s="99" t="s">
        <v>119</v>
      </c>
      <c r="BD10" s="99" t="s">
        <v>90</v>
      </c>
    </row>
    <row r="11" spans="1:56" s="2" customFormat="1" ht="12" customHeight="1">
      <c r="A11" s="36"/>
      <c r="B11" s="41"/>
      <c r="C11" s="36"/>
      <c r="D11" s="104" t="s">
        <v>18</v>
      </c>
      <c r="E11" s="36"/>
      <c r="F11" s="106" t="s">
        <v>19</v>
      </c>
      <c r="G11" s="36"/>
      <c r="H11" s="36"/>
      <c r="I11" s="104" t="s">
        <v>20</v>
      </c>
      <c r="J11" s="106" t="s">
        <v>19</v>
      </c>
      <c r="K11" s="36"/>
      <c r="L11" s="10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99" t="s">
        <v>120</v>
      </c>
      <c r="BA11" s="99" t="s">
        <v>121</v>
      </c>
      <c r="BB11" s="99" t="s">
        <v>93</v>
      </c>
      <c r="BC11" s="99" t="s">
        <v>122</v>
      </c>
      <c r="BD11" s="99" t="s">
        <v>90</v>
      </c>
    </row>
    <row r="12" spans="1:56" s="2" customFormat="1" ht="12" customHeight="1">
      <c r="A12" s="36"/>
      <c r="B12" s="41"/>
      <c r="C12" s="36"/>
      <c r="D12" s="104" t="s">
        <v>21</v>
      </c>
      <c r="E12" s="36"/>
      <c r="F12" s="106" t="s">
        <v>22</v>
      </c>
      <c r="G12" s="36"/>
      <c r="H12" s="36"/>
      <c r="I12" s="104" t="s">
        <v>23</v>
      </c>
      <c r="J12" s="107" t="str">
        <f>'Rekapitulace stavby'!AN8</f>
        <v>16. 2. 2025</v>
      </c>
      <c r="K12" s="36"/>
      <c r="L12" s="10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99" t="s">
        <v>123</v>
      </c>
      <c r="BA12" s="99" t="s">
        <v>124</v>
      </c>
      <c r="BB12" s="99" t="s">
        <v>88</v>
      </c>
      <c r="BC12" s="99" t="s">
        <v>125</v>
      </c>
      <c r="BD12" s="99" t="s">
        <v>90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99" t="s">
        <v>126</v>
      </c>
      <c r="BA13" s="99" t="s">
        <v>127</v>
      </c>
      <c r="BB13" s="99" t="s">
        <v>93</v>
      </c>
      <c r="BC13" s="99" t="s">
        <v>128</v>
      </c>
      <c r="BD13" s="99" t="s">
        <v>90</v>
      </c>
    </row>
    <row r="14" spans="1:56" s="2" customFormat="1" ht="12" customHeight="1">
      <c r="A14" s="36"/>
      <c r="B14" s="41"/>
      <c r="C14" s="36"/>
      <c r="D14" s="104" t="s">
        <v>25</v>
      </c>
      <c r="E14" s="36"/>
      <c r="F14" s="36"/>
      <c r="G14" s="36"/>
      <c r="H14" s="36"/>
      <c r="I14" s="104" t="s">
        <v>26</v>
      </c>
      <c r="J14" s="106" t="s">
        <v>27</v>
      </c>
      <c r="K14" s="36"/>
      <c r="L14" s="10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99" t="s">
        <v>129</v>
      </c>
      <c r="BA14" s="99" t="s">
        <v>130</v>
      </c>
      <c r="BB14" s="99" t="s">
        <v>88</v>
      </c>
      <c r="BC14" s="99" t="s">
        <v>8</v>
      </c>
      <c r="BD14" s="99" t="s">
        <v>90</v>
      </c>
    </row>
    <row r="15" spans="1:56" s="2" customFormat="1" ht="18" customHeight="1">
      <c r="A15" s="36"/>
      <c r="B15" s="41"/>
      <c r="C15" s="36"/>
      <c r="D15" s="36"/>
      <c r="E15" s="106" t="s">
        <v>28</v>
      </c>
      <c r="F15" s="36"/>
      <c r="G15" s="36"/>
      <c r="H15" s="36"/>
      <c r="I15" s="104" t="s">
        <v>29</v>
      </c>
      <c r="J15" s="106" t="s">
        <v>19</v>
      </c>
      <c r="K15" s="36"/>
      <c r="L15" s="10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99" t="s">
        <v>131</v>
      </c>
      <c r="BA15" s="99" t="s">
        <v>132</v>
      </c>
      <c r="BB15" s="99" t="s">
        <v>93</v>
      </c>
      <c r="BC15" s="99" t="s">
        <v>133</v>
      </c>
      <c r="BD15" s="99" t="s">
        <v>90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99" t="s">
        <v>134</v>
      </c>
      <c r="BA16" s="99" t="s">
        <v>135</v>
      </c>
      <c r="BB16" s="99" t="s">
        <v>93</v>
      </c>
      <c r="BC16" s="99" t="s">
        <v>136</v>
      </c>
      <c r="BD16" s="99" t="s">
        <v>90</v>
      </c>
    </row>
    <row r="17" spans="1:56" s="2" customFormat="1" ht="12" customHeight="1">
      <c r="A17" s="36"/>
      <c r="B17" s="41"/>
      <c r="C17" s="36"/>
      <c r="D17" s="104" t="s">
        <v>30</v>
      </c>
      <c r="E17" s="36"/>
      <c r="F17" s="36"/>
      <c r="G17" s="36"/>
      <c r="H17" s="36"/>
      <c r="I17" s="104" t="s">
        <v>26</v>
      </c>
      <c r="J17" s="32" t="str">
        <f>'Rekapitulace stavby'!AN13</f>
        <v>Vyplň údaj</v>
      </c>
      <c r="K17" s="36"/>
      <c r="L17" s="10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99" t="s">
        <v>137</v>
      </c>
      <c r="BA17" s="99" t="s">
        <v>138</v>
      </c>
      <c r="BB17" s="99" t="s">
        <v>93</v>
      </c>
      <c r="BC17" s="99" t="s">
        <v>139</v>
      </c>
      <c r="BD17" s="99" t="s">
        <v>90</v>
      </c>
    </row>
    <row r="18" spans="1:56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04" t="s">
        <v>29</v>
      </c>
      <c r="J18" s="32" t="str">
        <f>'Rekapitulace stavby'!AN14</f>
        <v>Vyplň údaj</v>
      </c>
      <c r="K18" s="36"/>
      <c r="L18" s="10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99" t="s">
        <v>140</v>
      </c>
      <c r="BA18" s="99" t="s">
        <v>141</v>
      </c>
      <c r="BB18" s="99" t="s">
        <v>88</v>
      </c>
      <c r="BC18" s="99" t="s">
        <v>142</v>
      </c>
      <c r="BD18" s="99" t="s">
        <v>90</v>
      </c>
    </row>
    <row r="19" spans="1:56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99" t="s">
        <v>143</v>
      </c>
      <c r="BA19" s="99" t="s">
        <v>144</v>
      </c>
      <c r="BB19" s="99" t="s">
        <v>88</v>
      </c>
      <c r="BC19" s="99" t="s">
        <v>145</v>
      </c>
      <c r="BD19" s="99" t="s">
        <v>90</v>
      </c>
    </row>
    <row r="20" spans="1:56" s="2" customFormat="1" ht="12" customHeight="1">
      <c r="A20" s="36"/>
      <c r="B20" s="41"/>
      <c r="C20" s="36"/>
      <c r="D20" s="104" t="s">
        <v>32</v>
      </c>
      <c r="E20" s="36"/>
      <c r="F20" s="36"/>
      <c r="G20" s="36"/>
      <c r="H20" s="36"/>
      <c r="I20" s="104" t="s">
        <v>26</v>
      </c>
      <c r="J20" s="106" t="s">
        <v>33</v>
      </c>
      <c r="K20" s="36"/>
      <c r="L20" s="10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Z20" s="99" t="s">
        <v>146</v>
      </c>
      <c r="BA20" s="99" t="s">
        <v>147</v>
      </c>
      <c r="BB20" s="99" t="s">
        <v>93</v>
      </c>
      <c r="BC20" s="99" t="s">
        <v>148</v>
      </c>
      <c r="BD20" s="99" t="s">
        <v>90</v>
      </c>
    </row>
    <row r="21" spans="1:56" s="2" customFormat="1" ht="18" customHeight="1">
      <c r="A21" s="36"/>
      <c r="B21" s="41"/>
      <c r="C21" s="36"/>
      <c r="D21" s="36"/>
      <c r="E21" s="106" t="s">
        <v>34</v>
      </c>
      <c r="F21" s="36"/>
      <c r="G21" s="36"/>
      <c r="H21" s="36"/>
      <c r="I21" s="104" t="s">
        <v>29</v>
      </c>
      <c r="J21" s="106" t="s">
        <v>35</v>
      </c>
      <c r="K21" s="36"/>
      <c r="L21" s="10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Z21" s="99" t="s">
        <v>149</v>
      </c>
      <c r="BA21" s="99" t="s">
        <v>150</v>
      </c>
      <c r="BB21" s="99" t="s">
        <v>93</v>
      </c>
      <c r="BC21" s="99" t="s">
        <v>151</v>
      </c>
      <c r="BD21" s="99" t="s">
        <v>90</v>
      </c>
    </row>
    <row r="22" spans="1:56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Z22" s="99" t="s">
        <v>152</v>
      </c>
      <c r="BA22" s="99" t="s">
        <v>153</v>
      </c>
      <c r="BB22" s="99" t="s">
        <v>93</v>
      </c>
      <c r="BC22" s="99" t="s">
        <v>154</v>
      </c>
      <c r="BD22" s="99" t="s">
        <v>90</v>
      </c>
    </row>
    <row r="23" spans="1:56" s="2" customFormat="1" ht="12" customHeight="1">
      <c r="A23" s="36"/>
      <c r="B23" s="41"/>
      <c r="C23" s="36"/>
      <c r="D23" s="104" t="s">
        <v>37</v>
      </c>
      <c r="E23" s="36"/>
      <c r="F23" s="36"/>
      <c r="G23" s="36"/>
      <c r="H23" s="36"/>
      <c r="I23" s="104" t="s">
        <v>26</v>
      </c>
      <c r="J23" s="106" t="s">
        <v>19</v>
      </c>
      <c r="K23" s="36"/>
      <c r="L23" s="10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Z23" s="99" t="s">
        <v>155</v>
      </c>
      <c r="BA23" s="99" t="s">
        <v>156</v>
      </c>
      <c r="BB23" s="99" t="s">
        <v>88</v>
      </c>
      <c r="BC23" s="99" t="s">
        <v>157</v>
      </c>
      <c r="BD23" s="99" t="s">
        <v>90</v>
      </c>
    </row>
    <row r="24" spans="1:56" s="2" customFormat="1" ht="18" customHeight="1">
      <c r="A24" s="36"/>
      <c r="B24" s="41"/>
      <c r="C24" s="36"/>
      <c r="D24" s="36"/>
      <c r="E24" s="106" t="s">
        <v>38</v>
      </c>
      <c r="F24" s="36"/>
      <c r="G24" s="36"/>
      <c r="H24" s="36"/>
      <c r="I24" s="104" t="s">
        <v>29</v>
      </c>
      <c r="J24" s="106" t="s">
        <v>19</v>
      </c>
      <c r="K24" s="36"/>
      <c r="L24" s="10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Z24" s="99" t="s">
        <v>158</v>
      </c>
      <c r="BA24" s="99" t="s">
        <v>159</v>
      </c>
      <c r="BB24" s="99" t="s">
        <v>88</v>
      </c>
      <c r="BC24" s="99" t="s">
        <v>160</v>
      </c>
      <c r="BD24" s="99" t="s">
        <v>90</v>
      </c>
    </row>
    <row r="25" spans="1:56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Z25" s="99" t="s">
        <v>161</v>
      </c>
      <c r="BA25" s="99" t="s">
        <v>162</v>
      </c>
      <c r="BB25" s="99" t="s">
        <v>88</v>
      </c>
      <c r="BC25" s="99" t="s">
        <v>163</v>
      </c>
      <c r="BD25" s="99" t="s">
        <v>90</v>
      </c>
    </row>
    <row r="26" spans="1:56" s="2" customFormat="1" ht="12" customHeight="1">
      <c r="A26" s="36"/>
      <c r="B26" s="41"/>
      <c r="C26" s="36"/>
      <c r="D26" s="104" t="s">
        <v>39</v>
      </c>
      <c r="E26" s="36"/>
      <c r="F26" s="36"/>
      <c r="G26" s="36"/>
      <c r="H26" s="36"/>
      <c r="I26" s="36"/>
      <c r="J26" s="36"/>
      <c r="K26" s="36"/>
      <c r="L26" s="10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Z26" s="99" t="s">
        <v>164</v>
      </c>
      <c r="BA26" s="99" t="s">
        <v>165</v>
      </c>
      <c r="BB26" s="99" t="s">
        <v>88</v>
      </c>
      <c r="BC26" s="99" t="s">
        <v>166</v>
      </c>
      <c r="BD26" s="99" t="s">
        <v>90</v>
      </c>
    </row>
    <row r="27" spans="1:56" s="8" customFormat="1" ht="16.5" customHeight="1">
      <c r="A27" s="108"/>
      <c r="B27" s="109"/>
      <c r="C27" s="108"/>
      <c r="D27" s="108"/>
      <c r="E27" s="384" t="s">
        <v>19</v>
      </c>
      <c r="F27" s="384"/>
      <c r="G27" s="384"/>
      <c r="H27" s="38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Z27" s="111" t="s">
        <v>167</v>
      </c>
      <c r="BA27" s="111" t="s">
        <v>168</v>
      </c>
      <c r="BB27" s="111" t="s">
        <v>93</v>
      </c>
      <c r="BC27" s="111" t="s">
        <v>128</v>
      </c>
      <c r="BD27" s="111" t="s">
        <v>90</v>
      </c>
    </row>
    <row r="28" spans="1:56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Z28" s="99" t="s">
        <v>169</v>
      </c>
      <c r="BA28" s="99" t="s">
        <v>170</v>
      </c>
      <c r="BB28" s="99" t="s">
        <v>93</v>
      </c>
      <c r="BC28" s="99" t="s">
        <v>171</v>
      </c>
      <c r="BD28" s="99" t="s">
        <v>90</v>
      </c>
    </row>
    <row r="29" spans="1:56" s="2" customFormat="1" ht="6.95" customHeight="1">
      <c r="A29" s="36"/>
      <c r="B29" s="41"/>
      <c r="C29" s="36"/>
      <c r="D29" s="112"/>
      <c r="E29" s="112"/>
      <c r="F29" s="112"/>
      <c r="G29" s="112"/>
      <c r="H29" s="112"/>
      <c r="I29" s="112"/>
      <c r="J29" s="112"/>
      <c r="K29" s="112"/>
      <c r="L29" s="10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56" s="2" customFormat="1" ht="25.35" customHeight="1">
      <c r="A30" s="36"/>
      <c r="B30" s="41"/>
      <c r="C30" s="36"/>
      <c r="D30" s="113" t="s">
        <v>41</v>
      </c>
      <c r="E30" s="36"/>
      <c r="F30" s="36"/>
      <c r="G30" s="36"/>
      <c r="H30" s="36"/>
      <c r="I30" s="36"/>
      <c r="J30" s="114">
        <f>ROUND(J100, 2)</f>
        <v>0</v>
      </c>
      <c r="K30" s="36"/>
      <c r="L30" s="10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6.95" customHeight="1">
      <c r="A31" s="36"/>
      <c r="B31" s="41"/>
      <c r="C31" s="36"/>
      <c r="D31" s="112"/>
      <c r="E31" s="112"/>
      <c r="F31" s="112"/>
      <c r="G31" s="112"/>
      <c r="H31" s="112"/>
      <c r="I31" s="112"/>
      <c r="J31" s="112"/>
      <c r="K31" s="112"/>
      <c r="L31" s="10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>
      <c r="A32" s="36"/>
      <c r="B32" s="41"/>
      <c r="C32" s="36"/>
      <c r="D32" s="36"/>
      <c r="E32" s="36"/>
      <c r="F32" s="115" t="s">
        <v>43</v>
      </c>
      <c r="G32" s="36"/>
      <c r="H32" s="36"/>
      <c r="I32" s="115" t="s">
        <v>42</v>
      </c>
      <c r="J32" s="115" t="s">
        <v>44</v>
      </c>
      <c r="K32" s="36"/>
      <c r="L32" s="10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6" t="s">
        <v>45</v>
      </c>
      <c r="E33" s="104" t="s">
        <v>46</v>
      </c>
      <c r="F33" s="117">
        <f>ROUND((SUM(BE100:BE538)),  2)</f>
        <v>0</v>
      </c>
      <c r="G33" s="36"/>
      <c r="H33" s="36"/>
      <c r="I33" s="118">
        <v>0.21</v>
      </c>
      <c r="J33" s="117">
        <f>ROUND(((SUM(BE100:BE538))*I33),  2)</f>
        <v>0</v>
      </c>
      <c r="K33" s="36"/>
      <c r="L33" s="10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4" t="s">
        <v>47</v>
      </c>
      <c r="F34" s="117">
        <f>ROUND((SUM(BF100:BF538)),  2)</f>
        <v>0</v>
      </c>
      <c r="G34" s="36"/>
      <c r="H34" s="36"/>
      <c r="I34" s="118">
        <v>0.12</v>
      </c>
      <c r="J34" s="117">
        <f>ROUND(((SUM(BF100:BF538))*I34),  2)</f>
        <v>0</v>
      </c>
      <c r="K34" s="36"/>
      <c r="L34" s="10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4" t="s">
        <v>48</v>
      </c>
      <c r="F35" s="117">
        <f>ROUND((SUM(BG100:BG538)),  2)</f>
        <v>0</v>
      </c>
      <c r="G35" s="36"/>
      <c r="H35" s="36"/>
      <c r="I35" s="118">
        <v>0.21</v>
      </c>
      <c r="J35" s="117">
        <f>0</f>
        <v>0</v>
      </c>
      <c r="K35" s="36"/>
      <c r="L35" s="10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4" t="s">
        <v>49</v>
      </c>
      <c r="F36" s="117">
        <f>ROUND((SUM(BH100:BH538)),  2)</f>
        <v>0</v>
      </c>
      <c r="G36" s="36"/>
      <c r="H36" s="36"/>
      <c r="I36" s="118">
        <v>0.12</v>
      </c>
      <c r="J36" s="117">
        <f>0</f>
        <v>0</v>
      </c>
      <c r="K36" s="36"/>
      <c r="L36" s="10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4" t="s">
        <v>50</v>
      </c>
      <c r="F37" s="117">
        <f>ROUND((SUM(BI100:BI538)),  2)</f>
        <v>0</v>
      </c>
      <c r="G37" s="36"/>
      <c r="H37" s="36"/>
      <c r="I37" s="118">
        <v>0</v>
      </c>
      <c r="J37" s="117">
        <f>0</f>
        <v>0</v>
      </c>
      <c r="K37" s="36"/>
      <c r="L37" s="10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172</v>
      </c>
      <c r="D45" s="38"/>
      <c r="E45" s="38"/>
      <c r="F45" s="38"/>
      <c r="G45" s="38"/>
      <c r="H45" s="38"/>
      <c r="I45" s="38"/>
      <c r="J45" s="38"/>
      <c r="K45" s="38"/>
      <c r="L45" s="10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5" t="str">
        <f>E7</f>
        <v>Oprava fasády Masarykovy základní školy v Bohumíně II</v>
      </c>
      <c r="F48" s="386"/>
      <c r="G48" s="386"/>
      <c r="H48" s="386"/>
      <c r="I48" s="38"/>
      <c r="J48" s="38"/>
      <c r="K48" s="38"/>
      <c r="L48" s="10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108</v>
      </c>
      <c r="D49" s="38"/>
      <c r="E49" s="38"/>
      <c r="F49" s="38"/>
      <c r="G49" s="38"/>
      <c r="H49" s="38"/>
      <c r="I49" s="38"/>
      <c r="J49" s="38"/>
      <c r="K49" s="38"/>
      <c r="L49" s="10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SO 01 - E1 - Oprava fasády - 1. etapa</v>
      </c>
      <c r="F50" s="387"/>
      <c r="G50" s="387"/>
      <c r="H50" s="387"/>
      <c r="I50" s="38"/>
      <c r="J50" s="38"/>
      <c r="K50" s="38"/>
      <c r="L50" s="10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Bohumín</v>
      </c>
      <c r="G52" s="38"/>
      <c r="H52" s="38"/>
      <c r="I52" s="31" t="s">
        <v>23</v>
      </c>
      <c r="J52" s="61" t="str">
        <f>IF(J12="","",J12)</f>
        <v>16. 2. 2025</v>
      </c>
      <c r="K52" s="38"/>
      <c r="L52" s="10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Bohumín</v>
      </c>
      <c r="G54" s="38"/>
      <c r="H54" s="38"/>
      <c r="I54" s="31" t="s">
        <v>32</v>
      </c>
      <c r="J54" s="34" t="str">
        <f>E21</f>
        <v>RUSTICUS, s. r. o.</v>
      </c>
      <c r="K54" s="38"/>
      <c r="L54" s="10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Pavel Pazdziora</v>
      </c>
      <c r="K55" s="38"/>
      <c r="L55" s="10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0" t="s">
        <v>173</v>
      </c>
      <c r="D57" s="131"/>
      <c r="E57" s="131"/>
      <c r="F57" s="131"/>
      <c r="G57" s="131"/>
      <c r="H57" s="131"/>
      <c r="I57" s="131"/>
      <c r="J57" s="132" t="s">
        <v>174</v>
      </c>
      <c r="K57" s="131"/>
      <c r="L57" s="10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3" t="s">
        <v>73</v>
      </c>
      <c r="D59" s="38"/>
      <c r="E59" s="38"/>
      <c r="F59" s="38"/>
      <c r="G59" s="38"/>
      <c r="H59" s="38"/>
      <c r="I59" s="38"/>
      <c r="J59" s="79">
        <f>J100</f>
        <v>0</v>
      </c>
      <c r="K59" s="38"/>
      <c r="L59" s="10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175</v>
      </c>
    </row>
    <row r="60" spans="1:47" s="9" customFormat="1" ht="24.95" customHeight="1">
      <c r="B60" s="134"/>
      <c r="C60" s="135"/>
      <c r="D60" s="136" t="s">
        <v>176</v>
      </c>
      <c r="E60" s="137"/>
      <c r="F60" s="137"/>
      <c r="G60" s="137"/>
      <c r="H60" s="137"/>
      <c r="I60" s="137"/>
      <c r="J60" s="138">
        <f>J101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177</v>
      </c>
      <c r="E61" s="143"/>
      <c r="F61" s="143"/>
      <c r="G61" s="143"/>
      <c r="H61" s="143"/>
      <c r="I61" s="143"/>
      <c r="J61" s="144">
        <f>J102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178</v>
      </c>
      <c r="E62" s="143"/>
      <c r="F62" s="143"/>
      <c r="G62" s="143"/>
      <c r="H62" s="143"/>
      <c r="I62" s="143"/>
      <c r="J62" s="144">
        <f>J145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179</v>
      </c>
      <c r="E63" s="143"/>
      <c r="F63" s="143"/>
      <c r="G63" s="143"/>
      <c r="H63" s="143"/>
      <c r="I63" s="143"/>
      <c r="J63" s="144">
        <f>J153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180</v>
      </c>
      <c r="E64" s="143"/>
      <c r="F64" s="143"/>
      <c r="G64" s="143"/>
      <c r="H64" s="143"/>
      <c r="I64" s="143"/>
      <c r="J64" s="144">
        <f>J165</f>
        <v>0</v>
      </c>
      <c r="K64" s="141"/>
      <c r="L64" s="145"/>
    </row>
    <row r="65" spans="2:12" s="10" customFormat="1" ht="19.899999999999999" customHeight="1">
      <c r="B65" s="140"/>
      <c r="C65" s="141"/>
      <c r="D65" s="142" t="s">
        <v>181</v>
      </c>
      <c r="E65" s="143"/>
      <c r="F65" s="143"/>
      <c r="G65" s="143"/>
      <c r="H65" s="143"/>
      <c r="I65" s="143"/>
      <c r="J65" s="144">
        <f>J176</f>
        <v>0</v>
      </c>
      <c r="K65" s="141"/>
      <c r="L65" s="145"/>
    </row>
    <row r="66" spans="2:12" s="10" customFormat="1" ht="19.899999999999999" customHeight="1">
      <c r="B66" s="140"/>
      <c r="C66" s="141"/>
      <c r="D66" s="142" t="s">
        <v>182</v>
      </c>
      <c r="E66" s="143"/>
      <c r="F66" s="143"/>
      <c r="G66" s="143"/>
      <c r="H66" s="143"/>
      <c r="I66" s="143"/>
      <c r="J66" s="144">
        <f>J226</f>
        <v>0</v>
      </c>
      <c r="K66" s="141"/>
      <c r="L66" s="145"/>
    </row>
    <row r="67" spans="2:12" s="10" customFormat="1" ht="19.899999999999999" customHeight="1">
      <c r="B67" s="140"/>
      <c r="C67" s="141"/>
      <c r="D67" s="142" t="s">
        <v>183</v>
      </c>
      <c r="E67" s="143"/>
      <c r="F67" s="143"/>
      <c r="G67" s="143"/>
      <c r="H67" s="143"/>
      <c r="I67" s="143"/>
      <c r="J67" s="144">
        <f>J288</f>
        <v>0</v>
      </c>
      <c r="K67" s="141"/>
      <c r="L67" s="145"/>
    </row>
    <row r="68" spans="2:12" s="10" customFormat="1" ht="19.899999999999999" customHeight="1">
      <c r="B68" s="140"/>
      <c r="C68" s="141"/>
      <c r="D68" s="142" t="s">
        <v>184</v>
      </c>
      <c r="E68" s="143"/>
      <c r="F68" s="143"/>
      <c r="G68" s="143"/>
      <c r="H68" s="143"/>
      <c r="I68" s="143"/>
      <c r="J68" s="144">
        <f>J311</f>
        <v>0</v>
      </c>
      <c r="K68" s="141"/>
      <c r="L68" s="145"/>
    </row>
    <row r="69" spans="2:12" s="9" customFormat="1" ht="24.95" customHeight="1">
      <c r="B69" s="134"/>
      <c r="C69" s="135"/>
      <c r="D69" s="136" t="s">
        <v>185</v>
      </c>
      <c r="E69" s="137"/>
      <c r="F69" s="137"/>
      <c r="G69" s="137"/>
      <c r="H69" s="137"/>
      <c r="I69" s="137"/>
      <c r="J69" s="138">
        <f>J314</f>
        <v>0</v>
      </c>
      <c r="K69" s="135"/>
      <c r="L69" s="139"/>
    </row>
    <row r="70" spans="2:12" s="10" customFormat="1" ht="19.899999999999999" customHeight="1">
      <c r="B70" s="140"/>
      <c r="C70" s="141"/>
      <c r="D70" s="142" t="s">
        <v>186</v>
      </c>
      <c r="E70" s="143"/>
      <c r="F70" s="143"/>
      <c r="G70" s="143"/>
      <c r="H70" s="143"/>
      <c r="I70" s="143"/>
      <c r="J70" s="144">
        <f>J315</f>
        <v>0</v>
      </c>
      <c r="K70" s="141"/>
      <c r="L70" s="145"/>
    </row>
    <row r="71" spans="2:12" s="10" customFormat="1" ht="19.899999999999999" customHeight="1">
      <c r="B71" s="140"/>
      <c r="C71" s="141"/>
      <c r="D71" s="142" t="s">
        <v>187</v>
      </c>
      <c r="E71" s="143"/>
      <c r="F71" s="143"/>
      <c r="G71" s="143"/>
      <c r="H71" s="143"/>
      <c r="I71" s="143"/>
      <c r="J71" s="144">
        <f>J322</f>
        <v>0</v>
      </c>
      <c r="K71" s="141"/>
      <c r="L71" s="145"/>
    </row>
    <row r="72" spans="2:12" s="10" customFormat="1" ht="19.899999999999999" customHeight="1">
      <c r="B72" s="140"/>
      <c r="C72" s="141"/>
      <c r="D72" s="142" t="s">
        <v>188</v>
      </c>
      <c r="E72" s="143"/>
      <c r="F72" s="143"/>
      <c r="G72" s="143"/>
      <c r="H72" s="143"/>
      <c r="I72" s="143"/>
      <c r="J72" s="144">
        <f>J333</f>
        <v>0</v>
      </c>
      <c r="K72" s="141"/>
      <c r="L72" s="145"/>
    </row>
    <row r="73" spans="2:12" s="10" customFormat="1" ht="19.899999999999999" customHeight="1">
      <c r="B73" s="140"/>
      <c r="C73" s="141"/>
      <c r="D73" s="142" t="s">
        <v>189</v>
      </c>
      <c r="E73" s="143"/>
      <c r="F73" s="143"/>
      <c r="G73" s="143"/>
      <c r="H73" s="143"/>
      <c r="I73" s="143"/>
      <c r="J73" s="144">
        <f>J402</f>
        <v>0</v>
      </c>
      <c r="K73" s="141"/>
      <c r="L73" s="145"/>
    </row>
    <row r="74" spans="2:12" s="10" customFormat="1" ht="19.899999999999999" customHeight="1">
      <c r="B74" s="140"/>
      <c r="C74" s="141"/>
      <c r="D74" s="142" t="s">
        <v>190</v>
      </c>
      <c r="E74" s="143"/>
      <c r="F74" s="143"/>
      <c r="G74" s="143"/>
      <c r="H74" s="143"/>
      <c r="I74" s="143"/>
      <c r="J74" s="144">
        <f>J434</f>
        <v>0</v>
      </c>
      <c r="K74" s="141"/>
      <c r="L74" s="145"/>
    </row>
    <row r="75" spans="2:12" s="10" customFormat="1" ht="19.899999999999999" customHeight="1">
      <c r="B75" s="140"/>
      <c r="C75" s="141"/>
      <c r="D75" s="142" t="s">
        <v>191</v>
      </c>
      <c r="E75" s="143"/>
      <c r="F75" s="143"/>
      <c r="G75" s="143"/>
      <c r="H75" s="143"/>
      <c r="I75" s="143"/>
      <c r="J75" s="144">
        <f>J449</f>
        <v>0</v>
      </c>
      <c r="K75" s="141"/>
      <c r="L75" s="145"/>
    </row>
    <row r="76" spans="2:12" s="9" customFormat="1" ht="24.95" customHeight="1">
      <c r="B76" s="134"/>
      <c r="C76" s="135"/>
      <c r="D76" s="136" t="s">
        <v>192</v>
      </c>
      <c r="E76" s="137"/>
      <c r="F76" s="137"/>
      <c r="G76" s="137"/>
      <c r="H76" s="137"/>
      <c r="I76" s="137"/>
      <c r="J76" s="138">
        <f>J509</f>
        <v>0</v>
      </c>
      <c r="K76" s="135"/>
      <c r="L76" s="139"/>
    </row>
    <row r="77" spans="2:12" s="9" customFormat="1" ht="24.95" customHeight="1">
      <c r="B77" s="134"/>
      <c r="C77" s="135"/>
      <c r="D77" s="136" t="s">
        <v>193</v>
      </c>
      <c r="E77" s="137"/>
      <c r="F77" s="137"/>
      <c r="G77" s="137"/>
      <c r="H77" s="137"/>
      <c r="I77" s="137"/>
      <c r="J77" s="138">
        <f>J514</f>
        <v>0</v>
      </c>
      <c r="K77" s="135"/>
      <c r="L77" s="139"/>
    </row>
    <row r="78" spans="2:12" s="10" customFormat="1" ht="19.899999999999999" customHeight="1">
      <c r="B78" s="140"/>
      <c r="C78" s="141"/>
      <c r="D78" s="142" t="s">
        <v>194</v>
      </c>
      <c r="E78" s="143"/>
      <c r="F78" s="143"/>
      <c r="G78" s="143"/>
      <c r="H78" s="143"/>
      <c r="I78" s="143"/>
      <c r="J78" s="144">
        <f>J515</f>
        <v>0</v>
      </c>
      <c r="K78" s="141"/>
      <c r="L78" s="145"/>
    </row>
    <row r="79" spans="2:12" s="10" customFormat="1" ht="19.899999999999999" customHeight="1">
      <c r="B79" s="140"/>
      <c r="C79" s="141"/>
      <c r="D79" s="142" t="s">
        <v>195</v>
      </c>
      <c r="E79" s="143"/>
      <c r="F79" s="143"/>
      <c r="G79" s="143"/>
      <c r="H79" s="143"/>
      <c r="I79" s="143"/>
      <c r="J79" s="144">
        <f>J522</f>
        <v>0</v>
      </c>
      <c r="K79" s="141"/>
      <c r="L79" s="145"/>
    </row>
    <row r="80" spans="2:12" s="10" customFormat="1" ht="19.899999999999999" customHeight="1">
      <c r="B80" s="140"/>
      <c r="C80" s="141"/>
      <c r="D80" s="142" t="s">
        <v>196</v>
      </c>
      <c r="E80" s="143"/>
      <c r="F80" s="143"/>
      <c r="G80" s="143"/>
      <c r="H80" s="143"/>
      <c r="I80" s="143"/>
      <c r="J80" s="144">
        <f>J530</f>
        <v>0</v>
      </c>
      <c r="K80" s="141"/>
      <c r="L80" s="145"/>
    </row>
    <row r="81" spans="1:31" s="2" customFormat="1" ht="21.7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0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pans="1:31" s="2" customFormat="1" ht="6.95" customHeight="1">
      <c r="A86" s="36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0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24.95" customHeight="1">
      <c r="A87" s="36"/>
      <c r="B87" s="37"/>
      <c r="C87" s="25" t="s">
        <v>197</v>
      </c>
      <c r="D87" s="38"/>
      <c r="E87" s="38"/>
      <c r="F87" s="38"/>
      <c r="G87" s="38"/>
      <c r="H87" s="38"/>
      <c r="I87" s="38"/>
      <c r="J87" s="38"/>
      <c r="K87" s="38"/>
      <c r="L87" s="10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16</v>
      </c>
      <c r="D89" s="38"/>
      <c r="E89" s="38"/>
      <c r="F89" s="38"/>
      <c r="G89" s="38"/>
      <c r="H89" s="38"/>
      <c r="I89" s="38"/>
      <c r="J89" s="38"/>
      <c r="K89" s="38"/>
      <c r="L89" s="10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85" t="str">
        <f>E7</f>
        <v>Oprava fasády Masarykovy základní školy v Bohumíně II</v>
      </c>
      <c r="F90" s="386"/>
      <c r="G90" s="386"/>
      <c r="H90" s="386"/>
      <c r="I90" s="38"/>
      <c r="J90" s="38"/>
      <c r="K90" s="38"/>
      <c r="L90" s="10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108</v>
      </c>
      <c r="D91" s="38"/>
      <c r="E91" s="38"/>
      <c r="F91" s="38"/>
      <c r="G91" s="38"/>
      <c r="H91" s="38"/>
      <c r="I91" s="38"/>
      <c r="J91" s="38"/>
      <c r="K91" s="38"/>
      <c r="L91" s="10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57" t="str">
        <f>E9</f>
        <v>SO 01 - E1 - Oprava fasády - 1. etapa</v>
      </c>
      <c r="F92" s="387"/>
      <c r="G92" s="387"/>
      <c r="H92" s="387"/>
      <c r="I92" s="38"/>
      <c r="J92" s="38"/>
      <c r="K92" s="38"/>
      <c r="L92" s="10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F12</f>
        <v>Bohumín</v>
      </c>
      <c r="G94" s="38"/>
      <c r="H94" s="38"/>
      <c r="I94" s="31" t="s">
        <v>23</v>
      </c>
      <c r="J94" s="61" t="str">
        <f>IF(J12="","",J12)</f>
        <v>16. 2. 2025</v>
      </c>
      <c r="K94" s="38"/>
      <c r="L94" s="10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25</v>
      </c>
      <c r="D96" s="38"/>
      <c r="E96" s="38"/>
      <c r="F96" s="29" t="str">
        <f>E15</f>
        <v>Město Bohumín</v>
      </c>
      <c r="G96" s="38"/>
      <c r="H96" s="38"/>
      <c r="I96" s="31" t="s">
        <v>32</v>
      </c>
      <c r="J96" s="34" t="str">
        <f>E21</f>
        <v>RUSTICUS, s. r. o.</v>
      </c>
      <c r="K96" s="38"/>
      <c r="L96" s="10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30</v>
      </c>
      <c r="D97" s="38"/>
      <c r="E97" s="38"/>
      <c r="F97" s="29" t="str">
        <f>IF(E18="","",E18)</f>
        <v>Vyplň údaj</v>
      </c>
      <c r="G97" s="38"/>
      <c r="H97" s="38"/>
      <c r="I97" s="31" t="s">
        <v>37</v>
      </c>
      <c r="J97" s="34" t="str">
        <f>E24</f>
        <v>Pavel Pazdziora</v>
      </c>
      <c r="K97" s="38"/>
      <c r="L97" s="10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0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46"/>
      <c r="B99" s="147"/>
      <c r="C99" s="148" t="s">
        <v>198</v>
      </c>
      <c r="D99" s="149" t="s">
        <v>60</v>
      </c>
      <c r="E99" s="149" t="s">
        <v>56</v>
      </c>
      <c r="F99" s="149" t="s">
        <v>57</v>
      </c>
      <c r="G99" s="149" t="s">
        <v>199</v>
      </c>
      <c r="H99" s="149" t="s">
        <v>200</v>
      </c>
      <c r="I99" s="149" t="s">
        <v>201</v>
      </c>
      <c r="J99" s="149" t="s">
        <v>174</v>
      </c>
      <c r="K99" s="150" t="s">
        <v>202</v>
      </c>
      <c r="L99" s="151"/>
      <c r="M99" s="70" t="s">
        <v>19</v>
      </c>
      <c r="N99" s="71" t="s">
        <v>45</v>
      </c>
      <c r="O99" s="71" t="s">
        <v>203</v>
      </c>
      <c r="P99" s="71" t="s">
        <v>204</v>
      </c>
      <c r="Q99" s="71" t="s">
        <v>205</v>
      </c>
      <c r="R99" s="71" t="s">
        <v>206</v>
      </c>
      <c r="S99" s="71" t="s">
        <v>207</v>
      </c>
      <c r="T99" s="72" t="s">
        <v>208</v>
      </c>
      <c r="U99" s="146"/>
      <c r="V99" s="146"/>
      <c r="W99" s="146"/>
      <c r="X99" s="146"/>
      <c r="Y99" s="146"/>
      <c r="Z99" s="146"/>
      <c r="AA99" s="146"/>
      <c r="AB99" s="146"/>
      <c r="AC99" s="146"/>
      <c r="AD99" s="146"/>
      <c r="AE99" s="146"/>
    </row>
    <row r="100" spans="1:65" s="2" customFormat="1" ht="22.9" customHeight="1">
      <c r="A100" s="36"/>
      <c r="B100" s="37"/>
      <c r="C100" s="77" t="s">
        <v>209</v>
      </c>
      <c r="D100" s="38"/>
      <c r="E100" s="38"/>
      <c r="F100" s="38"/>
      <c r="G100" s="38"/>
      <c r="H100" s="38"/>
      <c r="I100" s="38"/>
      <c r="J100" s="152">
        <f>BK100</f>
        <v>0</v>
      </c>
      <c r="K100" s="38"/>
      <c r="L100" s="41"/>
      <c r="M100" s="73"/>
      <c r="N100" s="153"/>
      <c r="O100" s="74"/>
      <c r="P100" s="154">
        <f>P101+P314+P509+P514</f>
        <v>0</v>
      </c>
      <c r="Q100" s="74"/>
      <c r="R100" s="154">
        <f>R101+R314+R509+R514</f>
        <v>99.89808287000001</v>
      </c>
      <c r="S100" s="74"/>
      <c r="T100" s="155">
        <f>T101+T314+T509+T514</f>
        <v>129.65861559999999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74</v>
      </c>
      <c r="AU100" s="19" t="s">
        <v>175</v>
      </c>
      <c r="BK100" s="156">
        <f>BK101+BK314+BK509+BK514</f>
        <v>0</v>
      </c>
    </row>
    <row r="101" spans="1:65" s="12" customFormat="1" ht="25.9" customHeight="1">
      <c r="B101" s="157"/>
      <c r="C101" s="158"/>
      <c r="D101" s="159" t="s">
        <v>74</v>
      </c>
      <c r="E101" s="160" t="s">
        <v>210</v>
      </c>
      <c r="F101" s="160" t="s">
        <v>211</v>
      </c>
      <c r="G101" s="158"/>
      <c r="H101" s="158"/>
      <c r="I101" s="161"/>
      <c r="J101" s="162">
        <f>BK101</f>
        <v>0</v>
      </c>
      <c r="K101" s="158"/>
      <c r="L101" s="163"/>
      <c r="M101" s="164"/>
      <c r="N101" s="165"/>
      <c r="O101" s="165"/>
      <c r="P101" s="166">
        <f>P102+P145+P153+P165+P176+P226+P288+P311</f>
        <v>0</v>
      </c>
      <c r="Q101" s="165"/>
      <c r="R101" s="166">
        <f>R102+R145+R153+R165+R176+R226+R288+R311</f>
        <v>97.116294400000015</v>
      </c>
      <c r="S101" s="165"/>
      <c r="T101" s="167">
        <f>T102+T145+T153+T165+T176+T226+T288+T311</f>
        <v>125.82562699999998</v>
      </c>
      <c r="AR101" s="168" t="s">
        <v>83</v>
      </c>
      <c r="AT101" s="169" t="s">
        <v>74</v>
      </c>
      <c r="AU101" s="169" t="s">
        <v>75</v>
      </c>
      <c r="AY101" s="168" t="s">
        <v>212</v>
      </c>
      <c r="BK101" s="170">
        <f>BK102+BK145+BK153+BK165+BK176+BK226+BK288+BK311</f>
        <v>0</v>
      </c>
    </row>
    <row r="102" spans="1:65" s="12" customFormat="1" ht="22.9" customHeight="1">
      <c r="B102" s="157"/>
      <c r="C102" s="158"/>
      <c r="D102" s="159" t="s">
        <v>74</v>
      </c>
      <c r="E102" s="171" t="s">
        <v>83</v>
      </c>
      <c r="F102" s="171" t="s">
        <v>213</v>
      </c>
      <c r="G102" s="158"/>
      <c r="H102" s="158"/>
      <c r="I102" s="161"/>
      <c r="J102" s="172">
        <f>BK102</f>
        <v>0</v>
      </c>
      <c r="K102" s="158"/>
      <c r="L102" s="163"/>
      <c r="M102" s="164"/>
      <c r="N102" s="165"/>
      <c r="O102" s="165"/>
      <c r="P102" s="166">
        <f>SUM(P103:P144)</f>
        <v>0</v>
      </c>
      <c r="Q102" s="165"/>
      <c r="R102" s="166">
        <f>SUM(R103:R144)</f>
        <v>5.4200000000000006E-4</v>
      </c>
      <c r="S102" s="165"/>
      <c r="T102" s="167">
        <f>SUM(T103:T144)</f>
        <v>15.555400000000001</v>
      </c>
      <c r="AR102" s="168" t="s">
        <v>83</v>
      </c>
      <c r="AT102" s="169" t="s">
        <v>74</v>
      </c>
      <c r="AU102" s="169" t="s">
        <v>83</v>
      </c>
      <c r="AY102" s="168" t="s">
        <v>212</v>
      </c>
      <c r="BK102" s="170">
        <f>SUM(BK103:BK144)</f>
        <v>0</v>
      </c>
    </row>
    <row r="103" spans="1:65" s="2" customFormat="1" ht="76.349999999999994" customHeight="1">
      <c r="A103" s="36"/>
      <c r="B103" s="37"/>
      <c r="C103" s="173" t="s">
        <v>214</v>
      </c>
      <c r="D103" s="173" t="s">
        <v>215</v>
      </c>
      <c r="E103" s="174" t="s">
        <v>216</v>
      </c>
      <c r="F103" s="175" t="s">
        <v>217</v>
      </c>
      <c r="G103" s="176" t="s">
        <v>88</v>
      </c>
      <c r="H103" s="177">
        <v>27.1</v>
      </c>
      <c r="I103" s="178"/>
      <c r="J103" s="179">
        <f>ROUND(I103*H103,2)</f>
        <v>0</v>
      </c>
      <c r="K103" s="175" t="s">
        <v>218</v>
      </c>
      <c r="L103" s="41"/>
      <c r="M103" s="180" t="s">
        <v>19</v>
      </c>
      <c r="N103" s="181" t="s">
        <v>46</v>
      </c>
      <c r="O103" s="66"/>
      <c r="P103" s="182">
        <f>O103*H103</f>
        <v>0</v>
      </c>
      <c r="Q103" s="182">
        <v>0</v>
      </c>
      <c r="R103" s="182">
        <f>Q103*H103</f>
        <v>0</v>
      </c>
      <c r="S103" s="182">
        <v>0.255</v>
      </c>
      <c r="T103" s="183">
        <f>S103*H103</f>
        <v>6.9105000000000008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4" t="s">
        <v>219</v>
      </c>
      <c r="AT103" s="184" t="s">
        <v>215</v>
      </c>
      <c r="AU103" s="184" t="s">
        <v>85</v>
      </c>
      <c r="AY103" s="19" t="s">
        <v>212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9" t="s">
        <v>83</v>
      </c>
      <c r="BK103" s="185">
        <f>ROUND(I103*H103,2)</f>
        <v>0</v>
      </c>
      <c r="BL103" s="19" t="s">
        <v>219</v>
      </c>
      <c r="BM103" s="184" t="s">
        <v>220</v>
      </c>
    </row>
    <row r="104" spans="1:65" s="2" customFormat="1" ht="11.25">
      <c r="A104" s="36"/>
      <c r="B104" s="37"/>
      <c r="C104" s="38"/>
      <c r="D104" s="186" t="s">
        <v>221</v>
      </c>
      <c r="E104" s="38"/>
      <c r="F104" s="187" t="s">
        <v>222</v>
      </c>
      <c r="G104" s="38"/>
      <c r="H104" s="38"/>
      <c r="I104" s="188"/>
      <c r="J104" s="38"/>
      <c r="K104" s="38"/>
      <c r="L104" s="41"/>
      <c r="M104" s="189"/>
      <c r="N104" s="190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221</v>
      </c>
      <c r="AU104" s="19" t="s">
        <v>85</v>
      </c>
    </row>
    <row r="105" spans="1:65" s="13" customFormat="1" ht="11.25">
      <c r="B105" s="191"/>
      <c r="C105" s="192"/>
      <c r="D105" s="193" t="s">
        <v>223</v>
      </c>
      <c r="E105" s="194" t="s">
        <v>19</v>
      </c>
      <c r="F105" s="195" t="s">
        <v>224</v>
      </c>
      <c r="G105" s="192"/>
      <c r="H105" s="194" t="s">
        <v>19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223</v>
      </c>
      <c r="AU105" s="201" t="s">
        <v>85</v>
      </c>
      <c r="AV105" s="13" t="s">
        <v>83</v>
      </c>
      <c r="AW105" s="13" t="s">
        <v>36</v>
      </c>
      <c r="AX105" s="13" t="s">
        <v>75</v>
      </c>
      <c r="AY105" s="201" t="s">
        <v>212</v>
      </c>
    </row>
    <row r="106" spans="1:65" s="14" customFormat="1" ht="11.25">
      <c r="B106" s="202"/>
      <c r="C106" s="203"/>
      <c r="D106" s="193" t="s">
        <v>223</v>
      </c>
      <c r="E106" s="204" t="s">
        <v>19</v>
      </c>
      <c r="F106" s="205" t="s">
        <v>225</v>
      </c>
      <c r="G106" s="203"/>
      <c r="H106" s="206">
        <v>27.1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223</v>
      </c>
      <c r="AU106" s="212" t="s">
        <v>85</v>
      </c>
      <c r="AV106" s="14" t="s">
        <v>85</v>
      </c>
      <c r="AW106" s="14" t="s">
        <v>36</v>
      </c>
      <c r="AX106" s="14" t="s">
        <v>83</v>
      </c>
      <c r="AY106" s="212" t="s">
        <v>212</v>
      </c>
    </row>
    <row r="107" spans="1:65" s="2" customFormat="1" ht="55.5" customHeight="1">
      <c r="A107" s="36"/>
      <c r="B107" s="37"/>
      <c r="C107" s="173" t="s">
        <v>226</v>
      </c>
      <c r="D107" s="173" t="s">
        <v>215</v>
      </c>
      <c r="E107" s="174" t="s">
        <v>227</v>
      </c>
      <c r="F107" s="175" t="s">
        <v>228</v>
      </c>
      <c r="G107" s="176" t="s">
        <v>88</v>
      </c>
      <c r="H107" s="177">
        <v>29.81</v>
      </c>
      <c r="I107" s="178"/>
      <c r="J107" s="179">
        <f>ROUND(I107*H107,2)</f>
        <v>0</v>
      </c>
      <c r="K107" s="175" t="s">
        <v>218</v>
      </c>
      <c r="L107" s="41"/>
      <c r="M107" s="180" t="s">
        <v>19</v>
      </c>
      <c r="N107" s="181" t="s">
        <v>46</v>
      </c>
      <c r="O107" s="66"/>
      <c r="P107" s="182">
        <f>O107*H107</f>
        <v>0</v>
      </c>
      <c r="Q107" s="182">
        <v>0</v>
      </c>
      <c r="R107" s="182">
        <f>Q107*H107</f>
        <v>0</v>
      </c>
      <c r="S107" s="182">
        <v>0.28999999999999998</v>
      </c>
      <c r="T107" s="183">
        <f>S107*H107</f>
        <v>8.6448999999999998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4" t="s">
        <v>219</v>
      </c>
      <c r="AT107" s="184" t="s">
        <v>215</v>
      </c>
      <c r="AU107" s="184" t="s">
        <v>85</v>
      </c>
      <c r="AY107" s="19" t="s">
        <v>212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9" t="s">
        <v>83</v>
      </c>
      <c r="BK107" s="185">
        <f>ROUND(I107*H107,2)</f>
        <v>0</v>
      </c>
      <c r="BL107" s="19" t="s">
        <v>219</v>
      </c>
      <c r="BM107" s="184" t="s">
        <v>229</v>
      </c>
    </row>
    <row r="108" spans="1:65" s="2" customFormat="1" ht="11.25">
      <c r="A108" s="36"/>
      <c r="B108" s="37"/>
      <c r="C108" s="38"/>
      <c r="D108" s="186" t="s">
        <v>221</v>
      </c>
      <c r="E108" s="38"/>
      <c r="F108" s="187" t="s">
        <v>230</v>
      </c>
      <c r="G108" s="38"/>
      <c r="H108" s="38"/>
      <c r="I108" s="188"/>
      <c r="J108" s="38"/>
      <c r="K108" s="38"/>
      <c r="L108" s="41"/>
      <c r="M108" s="189"/>
      <c r="N108" s="190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221</v>
      </c>
      <c r="AU108" s="19" t="s">
        <v>85</v>
      </c>
    </row>
    <row r="109" spans="1:65" s="13" customFormat="1" ht="11.25">
      <c r="B109" s="191"/>
      <c r="C109" s="192"/>
      <c r="D109" s="193" t="s">
        <v>223</v>
      </c>
      <c r="E109" s="194" t="s">
        <v>19</v>
      </c>
      <c r="F109" s="195" t="s">
        <v>231</v>
      </c>
      <c r="G109" s="192"/>
      <c r="H109" s="194" t="s">
        <v>19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223</v>
      </c>
      <c r="AU109" s="201" t="s">
        <v>85</v>
      </c>
      <c r="AV109" s="13" t="s">
        <v>83</v>
      </c>
      <c r="AW109" s="13" t="s">
        <v>36</v>
      </c>
      <c r="AX109" s="13" t="s">
        <v>75</v>
      </c>
      <c r="AY109" s="201" t="s">
        <v>212</v>
      </c>
    </row>
    <row r="110" spans="1:65" s="14" customFormat="1" ht="11.25">
      <c r="B110" s="202"/>
      <c r="C110" s="203"/>
      <c r="D110" s="193" t="s">
        <v>223</v>
      </c>
      <c r="E110" s="204" t="s">
        <v>19</v>
      </c>
      <c r="F110" s="205" t="s">
        <v>232</v>
      </c>
      <c r="G110" s="203"/>
      <c r="H110" s="206">
        <v>29.81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223</v>
      </c>
      <c r="AU110" s="212" t="s">
        <v>85</v>
      </c>
      <c r="AV110" s="14" t="s">
        <v>85</v>
      </c>
      <c r="AW110" s="14" t="s">
        <v>36</v>
      </c>
      <c r="AX110" s="14" t="s">
        <v>83</v>
      </c>
      <c r="AY110" s="212" t="s">
        <v>212</v>
      </c>
    </row>
    <row r="111" spans="1:65" s="2" customFormat="1" ht="24.2" customHeight="1">
      <c r="A111" s="36"/>
      <c r="B111" s="37"/>
      <c r="C111" s="173" t="s">
        <v>233</v>
      </c>
      <c r="D111" s="173" t="s">
        <v>215</v>
      </c>
      <c r="E111" s="174" t="s">
        <v>234</v>
      </c>
      <c r="F111" s="175" t="s">
        <v>235</v>
      </c>
      <c r="G111" s="176" t="s">
        <v>88</v>
      </c>
      <c r="H111" s="177">
        <v>27.1</v>
      </c>
      <c r="I111" s="178"/>
      <c r="J111" s="179">
        <f>ROUND(I111*H111,2)</f>
        <v>0</v>
      </c>
      <c r="K111" s="175" t="s">
        <v>218</v>
      </c>
      <c r="L111" s="41"/>
      <c r="M111" s="180" t="s">
        <v>19</v>
      </c>
      <c r="N111" s="181" t="s">
        <v>46</v>
      </c>
      <c r="O111" s="66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4" t="s">
        <v>219</v>
      </c>
      <c r="AT111" s="184" t="s">
        <v>215</v>
      </c>
      <c r="AU111" s="184" t="s">
        <v>85</v>
      </c>
      <c r="AY111" s="19" t="s">
        <v>212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9" t="s">
        <v>83</v>
      </c>
      <c r="BK111" s="185">
        <f>ROUND(I111*H111,2)</f>
        <v>0</v>
      </c>
      <c r="BL111" s="19" t="s">
        <v>219</v>
      </c>
      <c r="BM111" s="184" t="s">
        <v>236</v>
      </c>
    </row>
    <row r="112" spans="1:65" s="2" customFormat="1" ht="11.25">
      <c r="A112" s="36"/>
      <c r="B112" s="37"/>
      <c r="C112" s="38"/>
      <c r="D112" s="186" t="s">
        <v>221</v>
      </c>
      <c r="E112" s="38"/>
      <c r="F112" s="187" t="s">
        <v>237</v>
      </c>
      <c r="G112" s="38"/>
      <c r="H112" s="38"/>
      <c r="I112" s="188"/>
      <c r="J112" s="38"/>
      <c r="K112" s="38"/>
      <c r="L112" s="41"/>
      <c r="M112" s="189"/>
      <c r="N112" s="190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221</v>
      </c>
      <c r="AU112" s="19" t="s">
        <v>85</v>
      </c>
    </row>
    <row r="113" spans="1:65" s="13" customFormat="1" ht="11.25">
      <c r="B113" s="191"/>
      <c r="C113" s="192"/>
      <c r="D113" s="193" t="s">
        <v>223</v>
      </c>
      <c r="E113" s="194" t="s">
        <v>19</v>
      </c>
      <c r="F113" s="195" t="s">
        <v>238</v>
      </c>
      <c r="G113" s="192"/>
      <c r="H113" s="194" t="s">
        <v>19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223</v>
      </c>
      <c r="AU113" s="201" t="s">
        <v>85</v>
      </c>
      <c r="AV113" s="13" t="s">
        <v>83</v>
      </c>
      <c r="AW113" s="13" t="s">
        <v>36</v>
      </c>
      <c r="AX113" s="13" t="s">
        <v>75</v>
      </c>
      <c r="AY113" s="201" t="s">
        <v>212</v>
      </c>
    </row>
    <row r="114" spans="1:65" s="14" customFormat="1" ht="11.25">
      <c r="B114" s="202"/>
      <c r="C114" s="203"/>
      <c r="D114" s="193" t="s">
        <v>223</v>
      </c>
      <c r="E114" s="204" t="s">
        <v>19</v>
      </c>
      <c r="F114" s="205" t="s">
        <v>239</v>
      </c>
      <c r="G114" s="203"/>
      <c r="H114" s="206">
        <v>27.1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223</v>
      </c>
      <c r="AU114" s="212" t="s">
        <v>85</v>
      </c>
      <c r="AV114" s="14" t="s">
        <v>85</v>
      </c>
      <c r="AW114" s="14" t="s">
        <v>36</v>
      </c>
      <c r="AX114" s="14" t="s">
        <v>83</v>
      </c>
      <c r="AY114" s="212" t="s">
        <v>212</v>
      </c>
    </row>
    <row r="115" spans="1:65" s="2" customFormat="1" ht="44.25" customHeight="1">
      <c r="A115" s="36"/>
      <c r="B115" s="37"/>
      <c r="C115" s="173" t="s">
        <v>240</v>
      </c>
      <c r="D115" s="173" t="s">
        <v>215</v>
      </c>
      <c r="E115" s="174" t="s">
        <v>241</v>
      </c>
      <c r="F115" s="175" t="s">
        <v>242</v>
      </c>
      <c r="G115" s="176" t="s">
        <v>243</v>
      </c>
      <c r="H115" s="177">
        <v>1.0840000000000001</v>
      </c>
      <c r="I115" s="178"/>
      <c r="J115" s="179">
        <f>ROUND(I115*H115,2)</f>
        <v>0</v>
      </c>
      <c r="K115" s="175" t="s">
        <v>218</v>
      </c>
      <c r="L115" s="41"/>
      <c r="M115" s="180" t="s">
        <v>19</v>
      </c>
      <c r="N115" s="181" t="s">
        <v>46</v>
      </c>
      <c r="O115" s="66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4" t="s">
        <v>219</v>
      </c>
      <c r="AT115" s="184" t="s">
        <v>215</v>
      </c>
      <c r="AU115" s="184" t="s">
        <v>85</v>
      </c>
      <c r="AY115" s="19" t="s">
        <v>212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9" t="s">
        <v>83</v>
      </c>
      <c r="BK115" s="185">
        <f>ROUND(I115*H115,2)</f>
        <v>0</v>
      </c>
      <c r="BL115" s="19" t="s">
        <v>219</v>
      </c>
      <c r="BM115" s="184" t="s">
        <v>244</v>
      </c>
    </row>
    <row r="116" spans="1:65" s="2" customFormat="1" ht="11.25">
      <c r="A116" s="36"/>
      <c r="B116" s="37"/>
      <c r="C116" s="38"/>
      <c r="D116" s="186" t="s">
        <v>221</v>
      </c>
      <c r="E116" s="38"/>
      <c r="F116" s="187" t="s">
        <v>245</v>
      </c>
      <c r="G116" s="38"/>
      <c r="H116" s="38"/>
      <c r="I116" s="188"/>
      <c r="J116" s="38"/>
      <c r="K116" s="38"/>
      <c r="L116" s="41"/>
      <c r="M116" s="189"/>
      <c r="N116" s="190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221</v>
      </c>
      <c r="AU116" s="19" t="s">
        <v>85</v>
      </c>
    </row>
    <row r="117" spans="1:65" s="13" customFormat="1" ht="11.25">
      <c r="B117" s="191"/>
      <c r="C117" s="192"/>
      <c r="D117" s="193" t="s">
        <v>223</v>
      </c>
      <c r="E117" s="194" t="s">
        <v>19</v>
      </c>
      <c r="F117" s="195" t="s">
        <v>246</v>
      </c>
      <c r="G117" s="192"/>
      <c r="H117" s="194" t="s">
        <v>19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223</v>
      </c>
      <c r="AU117" s="201" t="s">
        <v>85</v>
      </c>
      <c r="AV117" s="13" t="s">
        <v>83</v>
      </c>
      <c r="AW117" s="13" t="s">
        <v>36</v>
      </c>
      <c r="AX117" s="13" t="s">
        <v>75</v>
      </c>
      <c r="AY117" s="201" t="s">
        <v>212</v>
      </c>
    </row>
    <row r="118" spans="1:65" s="14" customFormat="1" ht="11.25">
      <c r="B118" s="202"/>
      <c r="C118" s="203"/>
      <c r="D118" s="193" t="s">
        <v>223</v>
      </c>
      <c r="E118" s="204" t="s">
        <v>19</v>
      </c>
      <c r="F118" s="205" t="s">
        <v>247</v>
      </c>
      <c r="G118" s="203"/>
      <c r="H118" s="206">
        <v>1.0840000000000001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223</v>
      </c>
      <c r="AU118" s="212" t="s">
        <v>85</v>
      </c>
      <c r="AV118" s="14" t="s">
        <v>85</v>
      </c>
      <c r="AW118" s="14" t="s">
        <v>36</v>
      </c>
      <c r="AX118" s="14" t="s">
        <v>83</v>
      </c>
      <c r="AY118" s="212" t="s">
        <v>212</v>
      </c>
    </row>
    <row r="119" spans="1:65" s="2" customFormat="1" ht="62.65" customHeight="1">
      <c r="A119" s="36"/>
      <c r="B119" s="37"/>
      <c r="C119" s="173" t="s">
        <v>248</v>
      </c>
      <c r="D119" s="173" t="s">
        <v>215</v>
      </c>
      <c r="E119" s="174" t="s">
        <v>249</v>
      </c>
      <c r="F119" s="175" t="s">
        <v>250</v>
      </c>
      <c r="G119" s="176" t="s">
        <v>243</v>
      </c>
      <c r="H119" s="177">
        <v>1.0840000000000001</v>
      </c>
      <c r="I119" s="178"/>
      <c r="J119" s="179">
        <f>ROUND(I119*H119,2)</f>
        <v>0</v>
      </c>
      <c r="K119" s="175" t="s">
        <v>218</v>
      </c>
      <c r="L119" s="41"/>
      <c r="M119" s="180" t="s">
        <v>19</v>
      </c>
      <c r="N119" s="181" t="s">
        <v>46</v>
      </c>
      <c r="O119" s="66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4" t="s">
        <v>219</v>
      </c>
      <c r="AT119" s="184" t="s">
        <v>215</v>
      </c>
      <c r="AU119" s="184" t="s">
        <v>85</v>
      </c>
      <c r="AY119" s="19" t="s">
        <v>212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9" t="s">
        <v>83</v>
      </c>
      <c r="BK119" s="185">
        <f>ROUND(I119*H119,2)</f>
        <v>0</v>
      </c>
      <c r="BL119" s="19" t="s">
        <v>219</v>
      </c>
      <c r="BM119" s="184" t="s">
        <v>251</v>
      </c>
    </row>
    <row r="120" spans="1:65" s="2" customFormat="1" ht="11.25">
      <c r="A120" s="36"/>
      <c r="B120" s="37"/>
      <c r="C120" s="38"/>
      <c r="D120" s="186" t="s">
        <v>221</v>
      </c>
      <c r="E120" s="38"/>
      <c r="F120" s="187" t="s">
        <v>252</v>
      </c>
      <c r="G120" s="38"/>
      <c r="H120" s="38"/>
      <c r="I120" s="188"/>
      <c r="J120" s="38"/>
      <c r="K120" s="38"/>
      <c r="L120" s="41"/>
      <c r="M120" s="189"/>
      <c r="N120" s="190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221</v>
      </c>
      <c r="AU120" s="19" t="s">
        <v>85</v>
      </c>
    </row>
    <row r="121" spans="1:65" s="13" customFormat="1" ht="11.25">
      <c r="B121" s="191"/>
      <c r="C121" s="192"/>
      <c r="D121" s="193" t="s">
        <v>223</v>
      </c>
      <c r="E121" s="194" t="s">
        <v>19</v>
      </c>
      <c r="F121" s="195" t="s">
        <v>253</v>
      </c>
      <c r="G121" s="192"/>
      <c r="H121" s="194" t="s">
        <v>19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223</v>
      </c>
      <c r="AU121" s="201" t="s">
        <v>85</v>
      </c>
      <c r="AV121" s="13" t="s">
        <v>83</v>
      </c>
      <c r="AW121" s="13" t="s">
        <v>36</v>
      </c>
      <c r="AX121" s="13" t="s">
        <v>75</v>
      </c>
      <c r="AY121" s="201" t="s">
        <v>212</v>
      </c>
    </row>
    <row r="122" spans="1:65" s="14" customFormat="1" ht="11.25">
      <c r="B122" s="202"/>
      <c r="C122" s="203"/>
      <c r="D122" s="193" t="s">
        <v>223</v>
      </c>
      <c r="E122" s="204" t="s">
        <v>19</v>
      </c>
      <c r="F122" s="205" t="s">
        <v>247</v>
      </c>
      <c r="G122" s="203"/>
      <c r="H122" s="206">
        <v>1.0840000000000001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223</v>
      </c>
      <c r="AU122" s="212" t="s">
        <v>85</v>
      </c>
      <c r="AV122" s="14" t="s">
        <v>85</v>
      </c>
      <c r="AW122" s="14" t="s">
        <v>36</v>
      </c>
      <c r="AX122" s="14" t="s">
        <v>83</v>
      </c>
      <c r="AY122" s="212" t="s">
        <v>212</v>
      </c>
    </row>
    <row r="123" spans="1:65" s="2" customFormat="1" ht="62.65" customHeight="1">
      <c r="A123" s="36"/>
      <c r="B123" s="37"/>
      <c r="C123" s="173" t="s">
        <v>254</v>
      </c>
      <c r="D123" s="173" t="s">
        <v>215</v>
      </c>
      <c r="E123" s="174" t="s">
        <v>255</v>
      </c>
      <c r="F123" s="175" t="s">
        <v>256</v>
      </c>
      <c r="G123" s="176" t="s">
        <v>243</v>
      </c>
      <c r="H123" s="177">
        <v>1.0840000000000001</v>
      </c>
      <c r="I123" s="178"/>
      <c r="J123" s="179">
        <f>ROUND(I123*H123,2)</f>
        <v>0</v>
      </c>
      <c r="K123" s="175" t="s">
        <v>218</v>
      </c>
      <c r="L123" s="41"/>
      <c r="M123" s="180" t="s">
        <v>19</v>
      </c>
      <c r="N123" s="181" t="s">
        <v>46</v>
      </c>
      <c r="O123" s="6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4" t="s">
        <v>219</v>
      </c>
      <c r="AT123" s="184" t="s">
        <v>215</v>
      </c>
      <c r="AU123" s="184" t="s">
        <v>85</v>
      </c>
      <c r="AY123" s="19" t="s">
        <v>212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9" t="s">
        <v>83</v>
      </c>
      <c r="BK123" s="185">
        <f>ROUND(I123*H123,2)</f>
        <v>0</v>
      </c>
      <c r="BL123" s="19" t="s">
        <v>219</v>
      </c>
      <c r="BM123" s="184" t="s">
        <v>257</v>
      </c>
    </row>
    <row r="124" spans="1:65" s="2" customFormat="1" ht="11.25">
      <c r="A124" s="36"/>
      <c r="B124" s="37"/>
      <c r="C124" s="38"/>
      <c r="D124" s="186" t="s">
        <v>221</v>
      </c>
      <c r="E124" s="38"/>
      <c r="F124" s="187" t="s">
        <v>258</v>
      </c>
      <c r="G124" s="38"/>
      <c r="H124" s="38"/>
      <c r="I124" s="188"/>
      <c r="J124" s="38"/>
      <c r="K124" s="38"/>
      <c r="L124" s="41"/>
      <c r="M124" s="189"/>
      <c r="N124" s="190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221</v>
      </c>
      <c r="AU124" s="19" t="s">
        <v>85</v>
      </c>
    </row>
    <row r="125" spans="1:65" s="13" customFormat="1" ht="11.25">
      <c r="B125" s="191"/>
      <c r="C125" s="192"/>
      <c r="D125" s="193" t="s">
        <v>223</v>
      </c>
      <c r="E125" s="194" t="s">
        <v>19</v>
      </c>
      <c r="F125" s="195" t="s">
        <v>253</v>
      </c>
      <c r="G125" s="192"/>
      <c r="H125" s="194" t="s">
        <v>19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223</v>
      </c>
      <c r="AU125" s="201" t="s">
        <v>85</v>
      </c>
      <c r="AV125" s="13" t="s">
        <v>83</v>
      </c>
      <c r="AW125" s="13" t="s">
        <v>36</v>
      </c>
      <c r="AX125" s="13" t="s">
        <v>75</v>
      </c>
      <c r="AY125" s="201" t="s">
        <v>212</v>
      </c>
    </row>
    <row r="126" spans="1:65" s="14" customFormat="1" ht="11.25">
      <c r="B126" s="202"/>
      <c r="C126" s="203"/>
      <c r="D126" s="193" t="s">
        <v>223</v>
      </c>
      <c r="E126" s="204" t="s">
        <v>19</v>
      </c>
      <c r="F126" s="205" t="s">
        <v>247</v>
      </c>
      <c r="G126" s="203"/>
      <c r="H126" s="206">
        <v>1.0840000000000001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223</v>
      </c>
      <c r="AU126" s="212" t="s">
        <v>85</v>
      </c>
      <c r="AV126" s="14" t="s">
        <v>85</v>
      </c>
      <c r="AW126" s="14" t="s">
        <v>36</v>
      </c>
      <c r="AX126" s="14" t="s">
        <v>83</v>
      </c>
      <c r="AY126" s="212" t="s">
        <v>212</v>
      </c>
    </row>
    <row r="127" spans="1:65" s="2" customFormat="1" ht="44.25" customHeight="1">
      <c r="A127" s="36"/>
      <c r="B127" s="37"/>
      <c r="C127" s="173" t="s">
        <v>259</v>
      </c>
      <c r="D127" s="173" t="s">
        <v>215</v>
      </c>
      <c r="E127" s="174" t="s">
        <v>260</v>
      </c>
      <c r="F127" s="175" t="s">
        <v>261</v>
      </c>
      <c r="G127" s="176" t="s">
        <v>243</v>
      </c>
      <c r="H127" s="177">
        <v>1.0840000000000001</v>
      </c>
      <c r="I127" s="178"/>
      <c r="J127" s="179">
        <f>ROUND(I127*H127,2)</f>
        <v>0</v>
      </c>
      <c r="K127" s="175" t="s">
        <v>218</v>
      </c>
      <c r="L127" s="41"/>
      <c r="M127" s="180" t="s">
        <v>19</v>
      </c>
      <c r="N127" s="181" t="s">
        <v>46</v>
      </c>
      <c r="O127" s="6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4" t="s">
        <v>219</v>
      </c>
      <c r="AT127" s="184" t="s">
        <v>215</v>
      </c>
      <c r="AU127" s="184" t="s">
        <v>85</v>
      </c>
      <c r="AY127" s="19" t="s">
        <v>212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9" t="s">
        <v>83</v>
      </c>
      <c r="BK127" s="185">
        <f>ROUND(I127*H127,2)</f>
        <v>0</v>
      </c>
      <c r="BL127" s="19" t="s">
        <v>219</v>
      </c>
      <c r="BM127" s="184" t="s">
        <v>262</v>
      </c>
    </row>
    <row r="128" spans="1:65" s="2" customFormat="1" ht="11.25">
      <c r="A128" s="36"/>
      <c r="B128" s="37"/>
      <c r="C128" s="38"/>
      <c r="D128" s="186" t="s">
        <v>221</v>
      </c>
      <c r="E128" s="38"/>
      <c r="F128" s="187" t="s">
        <v>263</v>
      </c>
      <c r="G128" s="38"/>
      <c r="H128" s="38"/>
      <c r="I128" s="188"/>
      <c r="J128" s="38"/>
      <c r="K128" s="38"/>
      <c r="L128" s="41"/>
      <c r="M128" s="189"/>
      <c r="N128" s="190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221</v>
      </c>
      <c r="AU128" s="19" t="s">
        <v>85</v>
      </c>
    </row>
    <row r="129" spans="1:65" s="13" customFormat="1" ht="11.25">
      <c r="B129" s="191"/>
      <c r="C129" s="192"/>
      <c r="D129" s="193" t="s">
        <v>223</v>
      </c>
      <c r="E129" s="194" t="s">
        <v>19</v>
      </c>
      <c r="F129" s="195" t="s">
        <v>264</v>
      </c>
      <c r="G129" s="192"/>
      <c r="H129" s="194" t="s">
        <v>19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223</v>
      </c>
      <c r="AU129" s="201" t="s">
        <v>85</v>
      </c>
      <c r="AV129" s="13" t="s">
        <v>83</v>
      </c>
      <c r="AW129" s="13" t="s">
        <v>36</v>
      </c>
      <c r="AX129" s="13" t="s">
        <v>75</v>
      </c>
      <c r="AY129" s="201" t="s">
        <v>212</v>
      </c>
    </row>
    <row r="130" spans="1:65" s="14" customFormat="1" ht="11.25">
      <c r="B130" s="202"/>
      <c r="C130" s="203"/>
      <c r="D130" s="193" t="s">
        <v>223</v>
      </c>
      <c r="E130" s="204" t="s">
        <v>19</v>
      </c>
      <c r="F130" s="205" t="s">
        <v>247</v>
      </c>
      <c r="G130" s="203"/>
      <c r="H130" s="206">
        <v>1.0840000000000001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223</v>
      </c>
      <c r="AU130" s="212" t="s">
        <v>85</v>
      </c>
      <c r="AV130" s="14" t="s">
        <v>85</v>
      </c>
      <c r="AW130" s="14" t="s">
        <v>36</v>
      </c>
      <c r="AX130" s="14" t="s">
        <v>83</v>
      </c>
      <c r="AY130" s="212" t="s">
        <v>212</v>
      </c>
    </row>
    <row r="131" spans="1:65" s="2" customFormat="1" ht="44.25" customHeight="1">
      <c r="A131" s="36"/>
      <c r="B131" s="37"/>
      <c r="C131" s="173" t="s">
        <v>265</v>
      </c>
      <c r="D131" s="173" t="s">
        <v>215</v>
      </c>
      <c r="E131" s="174" t="s">
        <v>266</v>
      </c>
      <c r="F131" s="175" t="s">
        <v>267</v>
      </c>
      <c r="G131" s="176" t="s">
        <v>268</v>
      </c>
      <c r="H131" s="177">
        <v>1.843</v>
      </c>
      <c r="I131" s="178"/>
      <c r="J131" s="179">
        <f>ROUND(I131*H131,2)</f>
        <v>0</v>
      </c>
      <c r="K131" s="175" t="s">
        <v>218</v>
      </c>
      <c r="L131" s="41"/>
      <c r="M131" s="180" t="s">
        <v>19</v>
      </c>
      <c r="N131" s="181" t="s">
        <v>46</v>
      </c>
      <c r="O131" s="6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4" t="s">
        <v>219</v>
      </c>
      <c r="AT131" s="184" t="s">
        <v>215</v>
      </c>
      <c r="AU131" s="184" t="s">
        <v>85</v>
      </c>
      <c r="AY131" s="19" t="s">
        <v>212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9" t="s">
        <v>83</v>
      </c>
      <c r="BK131" s="185">
        <f>ROUND(I131*H131,2)</f>
        <v>0</v>
      </c>
      <c r="BL131" s="19" t="s">
        <v>219</v>
      </c>
      <c r="BM131" s="184" t="s">
        <v>269</v>
      </c>
    </row>
    <row r="132" spans="1:65" s="2" customFormat="1" ht="11.25">
      <c r="A132" s="36"/>
      <c r="B132" s="37"/>
      <c r="C132" s="38"/>
      <c r="D132" s="186" t="s">
        <v>221</v>
      </c>
      <c r="E132" s="38"/>
      <c r="F132" s="187" t="s">
        <v>270</v>
      </c>
      <c r="G132" s="38"/>
      <c r="H132" s="38"/>
      <c r="I132" s="188"/>
      <c r="J132" s="38"/>
      <c r="K132" s="38"/>
      <c r="L132" s="41"/>
      <c r="M132" s="189"/>
      <c r="N132" s="190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221</v>
      </c>
      <c r="AU132" s="19" t="s">
        <v>85</v>
      </c>
    </row>
    <row r="133" spans="1:65" s="13" customFormat="1" ht="11.25">
      <c r="B133" s="191"/>
      <c r="C133" s="192"/>
      <c r="D133" s="193" t="s">
        <v>223</v>
      </c>
      <c r="E133" s="194" t="s">
        <v>19</v>
      </c>
      <c r="F133" s="195" t="s">
        <v>271</v>
      </c>
      <c r="G133" s="192"/>
      <c r="H133" s="194" t="s">
        <v>19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223</v>
      </c>
      <c r="AU133" s="201" t="s">
        <v>85</v>
      </c>
      <c r="AV133" s="13" t="s">
        <v>83</v>
      </c>
      <c r="AW133" s="13" t="s">
        <v>36</v>
      </c>
      <c r="AX133" s="13" t="s">
        <v>75</v>
      </c>
      <c r="AY133" s="201" t="s">
        <v>212</v>
      </c>
    </row>
    <row r="134" spans="1:65" s="14" customFormat="1" ht="11.25">
      <c r="B134" s="202"/>
      <c r="C134" s="203"/>
      <c r="D134" s="193" t="s">
        <v>223</v>
      </c>
      <c r="E134" s="204" t="s">
        <v>19</v>
      </c>
      <c r="F134" s="205" t="s">
        <v>272</v>
      </c>
      <c r="G134" s="203"/>
      <c r="H134" s="206">
        <v>1.843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223</v>
      </c>
      <c r="AU134" s="212" t="s">
        <v>85</v>
      </c>
      <c r="AV134" s="14" t="s">
        <v>85</v>
      </c>
      <c r="AW134" s="14" t="s">
        <v>36</v>
      </c>
      <c r="AX134" s="14" t="s">
        <v>83</v>
      </c>
      <c r="AY134" s="212" t="s">
        <v>212</v>
      </c>
    </row>
    <row r="135" spans="1:65" s="2" customFormat="1" ht="37.9" customHeight="1">
      <c r="A135" s="36"/>
      <c r="B135" s="37"/>
      <c r="C135" s="173" t="s">
        <v>273</v>
      </c>
      <c r="D135" s="173" t="s">
        <v>215</v>
      </c>
      <c r="E135" s="174" t="s">
        <v>274</v>
      </c>
      <c r="F135" s="175" t="s">
        <v>275</v>
      </c>
      <c r="G135" s="176" t="s">
        <v>88</v>
      </c>
      <c r="H135" s="177">
        <v>27.1</v>
      </c>
      <c r="I135" s="178"/>
      <c r="J135" s="179">
        <f>ROUND(I135*H135,2)</f>
        <v>0</v>
      </c>
      <c r="K135" s="175" t="s">
        <v>218</v>
      </c>
      <c r="L135" s="41"/>
      <c r="M135" s="180" t="s">
        <v>19</v>
      </c>
      <c r="N135" s="181" t="s">
        <v>46</v>
      </c>
      <c r="O135" s="6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4" t="s">
        <v>219</v>
      </c>
      <c r="AT135" s="184" t="s">
        <v>215</v>
      </c>
      <c r="AU135" s="184" t="s">
        <v>85</v>
      </c>
      <c r="AY135" s="19" t="s">
        <v>212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9" t="s">
        <v>83</v>
      </c>
      <c r="BK135" s="185">
        <f>ROUND(I135*H135,2)</f>
        <v>0</v>
      </c>
      <c r="BL135" s="19" t="s">
        <v>219</v>
      </c>
      <c r="BM135" s="184" t="s">
        <v>276</v>
      </c>
    </row>
    <row r="136" spans="1:65" s="2" customFormat="1" ht="11.25">
      <c r="A136" s="36"/>
      <c r="B136" s="37"/>
      <c r="C136" s="38"/>
      <c r="D136" s="186" t="s">
        <v>221</v>
      </c>
      <c r="E136" s="38"/>
      <c r="F136" s="187" t="s">
        <v>277</v>
      </c>
      <c r="G136" s="38"/>
      <c r="H136" s="38"/>
      <c r="I136" s="188"/>
      <c r="J136" s="38"/>
      <c r="K136" s="38"/>
      <c r="L136" s="41"/>
      <c r="M136" s="189"/>
      <c r="N136" s="190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221</v>
      </c>
      <c r="AU136" s="19" t="s">
        <v>85</v>
      </c>
    </row>
    <row r="137" spans="1:65" s="13" customFormat="1" ht="22.5">
      <c r="B137" s="191"/>
      <c r="C137" s="192"/>
      <c r="D137" s="193" t="s">
        <v>223</v>
      </c>
      <c r="E137" s="194" t="s">
        <v>19</v>
      </c>
      <c r="F137" s="195" t="s">
        <v>278</v>
      </c>
      <c r="G137" s="192"/>
      <c r="H137" s="194" t="s">
        <v>19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223</v>
      </c>
      <c r="AU137" s="201" t="s">
        <v>85</v>
      </c>
      <c r="AV137" s="13" t="s">
        <v>83</v>
      </c>
      <c r="AW137" s="13" t="s">
        <v>36</v>
      </c>
      <c r="AX137" s="13" t="s">
        <v>75</v>
      </c>
      <c r="AY137" s="201" t="s">
        <v>212</v>
      </c>
    </row>
    <row r="138" spans="1:65" s="14" customFormat="1" ht="11.25">
      <c r="B138" s="202"/>
      <c r="C138" s="203"/>
      <c r="D138" s="193" t="s">
        <v>223</v>
      </c>
      <c r="E138" s="204" t="s">
        <v>19</v>
      </c>
      <c r="F138" s="205" t="s">
        <v>239</v>
      </c>
      <c r="G138" s="203"/>
      <c r="H138" s="206">
        <v>27.1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223</v>
      </c>
      <c r="AU138" s="212" t="s">
        <v>85</v>
      </c>
      <c r="AV138" s="14" t="s">
        <v>85</v>
      </c>
      <c r="AW138" s="14" t="s">
        <v>36</v>
      </c>
      <c r="AX138" s="14" t="s">
        <v>83</v>
      </c>
      <c r="AY138" s="212" t="s">
        <v>212</v>
      </c>
    </row>
    <row r="139" spans="1:65" s="2" customFormat="1" ht="37.9" customHeight="1">
      <c r="A139" s="36"/>
      <c r="B139" s="37"/>
      <c r="C139" s="173" t="s">
        <v>279</v>
      </c>
      <c r="D139" s="173" t="s">
        <v>215</v>
      </c>
      <c r="E139" s="174" t="s">
        <v>280</v>
      </c>
      <c r="F139" s="175" t="s">
        <v>281</v>
      </c>
      <c r="G139" s="176" t="s">
        <v>88</v>
      </c>
      <c r="H139" s="177">
        <v>27.1</v>
      </c>
      <c r="I139" s="178"/>
      <c r="J139" s="179">
        <f>ROUND(I139*H139,2)</f>
        <v>0</v>
      </c>
      <c r="K139" s="175" t="s">
        <v>218</v>
      </c>
      <c r="L139" s="41"/>
      <c r="M139" s="180" t="s">
        <v>19</v>
      </c>
      <c r="N139" s="181" t="s">
        <v>46</v>
      </c>
      <c r="O139" s="6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4" t="s">
        <v>219</v>
      </c>
      <c r="AT139" s="184" t="s">
        <v>215</v>
      </c>
      <c r="AU139" s="184" t="s">
        <v>85</v>
      </c>
      <c r="AY139" s="19" t="s">
        <v>212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9" t="s">
        <v>83</v>
      </c>
      <c r="BK139" s="185">
        <f>ROUND(I139*H139,2)</f>
        <v>0</v>
      </c>
      <c r="BL139" s="19" t="s">
        <v>219</v>
      </c>
      <c r="BM139" s="184" t="s">
        <v>282</v>
      </c>
    </row>
    <row r="140" spans="1:65" s="2" customFormat="1" ht="11.25">
      <c r="A140" s="36"/>
      <c r="B140" s="37"/>
      <c r="C140" s="38"/>
      <c r="D140" s="186" t="s">
        <v>221</v>
      </c>
      <c r="E140" s="38"/>
      <c r="F140" s="187" t="s">
        <v>283</v>
      </c>
      <c r="G140" s="38"/>
      <c r="H140" s="38"/>
      <c r="I140" s="188"/>
      <c r="J140" s="38"/>
      <c r="K140" s="38"/>
      <c r="L140" s="41"/>
      <c r="M140" s="189"/>
      <c r="N140" s="190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221</v>
      </c>
      <c r="AU140" s="19" t="s">
        <v>85</v>
      </c>
    </row>
    <row r="141" spans="1:65" s="13" customFormat="1" ht="22.5">
      <c r="B141" s="191"/>
      <c r="C141" s="192"/>
      <c r="D141" s="193" t="s">
        <v>223</v>
      </c>
      <c r="E141" s="194" t="s">
        <v>19</v>
      </c>
      <c r="F141" s="195" t="s">
        <v>278</v>
      </c>
      <c r="G141" s="192"/>
      <c r="H141" s="194" t="s">
        <v>19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223</v>
      </c>
      <c r="AU141" s="201" t="s">
        <v>85</v>
      </c>
      <c r="AV141" s="13" t="s">
        <v>83</v>
      </c>
      <c r="AW141" s="13" t="s">
        <v>36</v>
      </c>
      <c r="AX141" s="13" t="s">
        <v>75</v>
      </c>
      <c r="AY141" s="201" t="s">
        <v>212</v>
      </c>
    </row>
    <row r="142" spans="1:65" s="14" customFormat="1" ht="11.25">
      <c r="B142" s="202"/>
      <c r="C142" s="203"/>
      <c r="D142" s="193" t="s">
        <v>223</v>
      </c>
      <c r="E142" s="204" t="s">
        <v>19</v>
      </c>
      <c r="F142" s="205" t="s">
        <v>239</v>
      </c>
      <c r="G142" s="203"/>
      <c r="H142" s="206">
        <v>27.1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223</v>
      </c>
      <c r="AU142" s="212" t="s">
        <v>85</v>
      </c>
      <c r="AV142" s="14" t="s">
        <v>85</v>
      </c>
      <c r="AW142" s="14" t="s">
        <v>36</v>
      </c>
      <c r="AX142" s="14" t="s">
        <v>83</v>
      </c>
      <c r="AY142" s="212" t="s">
        <v>212</v>
      </c>
    </row>
    <row r="143" spans="1:65" s="2" customFormat="1" ht="16.5" customHeight="1">
      <c r="A143" s="36"/>
      <c r="B143" s="37"/>
      <c r="C143" s="213" t="s">
        <v>284</v>
      </c>
      <c r="D143" s="213" t="s">
        <v>285</v>
      </c>
      <c r="E143" s="214" t="s">
        <v>286</v>
      </c>
      <c r="F143" s="215" t="s">
        <v>287</v>
      </c>
      <c r="G143" s="216" t="s">
        <v>288</v>
      </c>
      <c r="H143" s="217">
        <v>0.54200000000000004</v>
      </c>
      <c r="I143" s="218"/>
      <c r="J143" s="219">
        <f>ROUND(I143*H143,2)</f>
        <v>0</v>
      </c>
      <c r="K143" s="215" t="s">
        <v>218</v>
      </c>
      <c r="L143" s="220"/>
      <c r="M143" s="221" t="s">
        <v>19</v>
      </c>
      <c r="N143" s="222" t="s">
        <v>46</v>
      </c>
      <c r="O143" s="66"/>
      <c r="P143" s="182">
        <f>O143*H143</f>
        <v>0</v>
      </c>
      <c r="Q143" s="182">
        <v>1E-3</v>
      </c>
      <c r="R143" s="182">
        <f>Q143*H143</f>
        <v>5.4200000000000006E-4</v>
      </c>
      <c r="S143" s="182">
        <v>0</v>
      </c>
      <c r="T143" s="18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4" t="s">
        <v>289</v>
      </c>
      <c r="AT143" s="184" t="s">
        <v>285</v>
      </c>
      <c r="AU143" s="184" t="s">
        <v>85</v>
      </c>
      <c r="AY143" s="19" t="s">
        <v>212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9" t="s">
        <v>83</v>
      </c>
      <c r="BK143" s="185">
        <f>ROUND(I143*H143,2)</f>
        <v>0</v>
      </c>
      <c r="BL143" s="19" t="s">
        <v>219</v>
      </c>
      <c r="BM143" s="184" t="s">
        <v>290</v>
      </c>
    </row>
    <row r="144" spans="1:65" s="14" customFormat="1" ht="11.25">
      <c r="B144" s="202"/>
      <c r="C144" s="203"/>
      <c r="D144" s="193" t="s">
        <v>223</v>
      </c>
      <c r="E144" s="203"/>
      <c r="F144" s="205" t="s">
        <v>291</v>
      </c>
      <c r="G144" s="203"/>
      <c r="H144" s="206">
        <v>0.54200000000000004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223</v>
      </c>
      <c r="AU144" s="212" t="s">
        <v>85</v>
      </c>
      <c r="AV144" s="14" t="s">
        <v>85</v>
      </c>
      <c r="AW144" s="14" t="s">
        <v>4</v>
      </c>
      <c r="AX144" s="14" t="s">
        <v>83</v>
      </c>
      <c r="AY144" s="212" t="s">
        <v>212</v>
      </c>
    </row>
    <row r="145" spans="1:65" s="12" customFormat="1" ht="22.9" customHeight="1">
      <c r="B145" s="157"/>
      <c r="C145" s="158"/>
      <c r="D145" s="159" t="s">
        <v>74</v>
      </c>
      <c r="E145" s="171" t="s">
        <v>85</v>
      </c>
      <c r="F145" s="171" t="s">
        <v>292</v>
      </c>
      <c r="G145" s="158"/>
      <c r="H145" s="158"/>
      <c r="I145" s="161"/>
      <c r="J145" s="172">
        <f>BK145</f>
        <v>0</v>
      </c>
      <c r="K145" s="158"/>
      <c r="L145" s="163"/>
      <c r="M145" s="164"/>
      <c r="N145" s="165"/>
      <c r="O145" s="165"/>
      <c r="P145" s="166">
        <f>SUM(P146:P152)</f>
        <v>0</v>
      </c>
      <c r="Q145" s="165"/>
      <c r="R145" s="166">
        <f>SUM(R146:R152)</f>
        <v>2.7147999999999999E-2</v>
      </c>
      <c r="S145" s="165"/>
      <c r="T145" s="167">
        <f>SUM(T146:T152)</f>
        <v>0</v>
      </c>
      <c r="AR145" s="168" t="s">
        <v>83</v>
      </c>
      <c r="AT145" s="169" t="s">
        <v>74</v>
      </c>
      <c r="AU145" s="169" t="s">
        <v>83</v>
      </c>
      <c r="AY145" s="168" t="s">
        <v>212</v>
      </c>
      <c r="BK145" s="170">
        <f>SUM(BK146:BK152)</f>
        <v>0</v>
      </c>
    </row>
    <row r="146" spans="1:65" s="2" customFormat="1" ht="37.9" customHeight="1">
      <c r="A146" s="36"/>
      <c r="B146" s="37"/>
      <c r="C146" s="173" t="s">
        <v>293</v>
      </c>
      <c r="D146" s="173" t="s">
        <v>215</v>
      </c>
      <c r="E146" s="174" t="s">
        <v>294</v>
      </c>
      <c r="F146" s="175" t="s">
        <v>295</v>
      </c>
      <c r="G146" s="176" t="s">
        <v>88</v>
      </c>
      <c r="H146" s="177">
        <v>59.62</v>
      </c>
      <c r="I146" s="178"/>
      <c r="J146" s="179">
        <f>ROUND(I146*H146,2)</f>
        <v>0</v>
      </c>
      <c r="K146" s="175" t="s">
        <v>218</v>
      </c>
      <c r="L146" s="41"/>
      <c r="M146" s="180" t="s">
        <v>19</v>
      </c>
      <c r="N146" s="181" t="s">
        <v>46</v>
      </c>
      <c r="O146" s="66"/>
      <c r="P146" s="182">
        <f>O146*H146</f>
        <v>0</v>
      </c>
      <c r="Q146" s="182">
        <v>1E-4</v>
      </c>
      <c r="R146" s="182">
        <f>Q146*H146</f>
        <v>5.9620000000000003E-3</v>
      </c>
      <c r="S146" s="182">
        <v>0</v>
      </c>
      <c r="T146" s="18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4" t="s">
        <v>219</v>
      </c>
      <c r="AT146" s="184" t="s">
        <v>215</v>
      </c>
      <c r="AU146" s="184" t="s">
        <v>85</v>
      </c>
      <c r="AY146" s="19" t="s">
        <v>212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9" t="s">
        <v>83</v>
      </c>
      <c r="BK146" s="185">
        <f>ROUND(I146*H146,2)</f>
        <v>0</v>
      </c>
      <c r="BL146" s="19" t="s">
        <v>219</v>
      </c>
      <c r="BM146" s="184" t="s">
        <v>296</v>
      </c>
    </row>
    <row r="147" spans="1:65" s="2" customFormat="1" ht="11.25">
      <c r="A147" s="36"/>
      <c r="B147" s="37"/>
      <c r="C147" s="38"/>
      <c r="D147" s="186" t="s">
        <v>221</v>
      </c>
      <c r="E147" s="38"/>
      <c r="F147" s="187" t="s">
        <v>297</v>
      </c>
      <c r="G147" s="38"/>
      <c r="H147" s="38"/>
      <c r="I147" s="188"/>
      <c r="J147" s="38"/>
      <c r="K147" s="38"/>
      <c r="L147" s="41"/>
      <c r="M147" s="189"/>
      <c r="N147" s="190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221</v>
      </c>
      <c r="AU147" s="19" t="s">
        <v>85</v>
      </c>
    </row>
    <row r="148" spans="1:65" s="13" customFormat="1" ht="11.25">
      <c r="B148" s="191"/>
      <c r="C148" s="192"/>
      <c r="D148" s="193" t="s">
        <v>223</v>
      </c>
      <c r="E148" s="194" t="s">
        <v>19</v>
      </c>
      <c r="F148" s="195" t="s">
        <v>298</v>
      </c>
      <c r="G148" s="192"/>
      <c r="H148" s="194" t="s">
        <v>19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223</v>
      </c>
      <c r="AU148" s="201" t="s">
        <v>85</v>
      </c>
      <c r="AV148" s="13" t="s">
        <v>83</v>
      </c>
      <c r="AW148" s="13" t="s">
        <v>36</v>
      </c>
      <c r="AX148" s="13" t="s">
        <v>75</v>
      </c>
      <c r="AY148" s="201" t="s">
        <v>212</v>
      </c>
    </row>
    <row r="149" spans="1:65" s="13" customFormat="1" ht="11.25">
      <c r="B149" s="191"/>
      <c r="C149" s="192"/>
      <c r="D149" s="193" t="s">
        <v>223</v>
      </c>
      <c r="E149" s="194" t="s">
        <v>19</v>
      </c>
      <c r="F149" s="195" t="s">
        <v>299</v>
      </c>
      <c r="G149" s="192"/>
      <c r="H149" s="194" t="s">
        <v>19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223</v>
      </c>
      <c r="AU149" s="201" t="s">
        <v>85</v>
      </c>
      <c r="AV149" s="13" t="s">
        <v>83</v>
      </c>
      <c r="AW149" s="13" t="s">
        <v>36</v>
      </c>
      <c r="AX149" s="13" t="s">
        <v>75</v>
      </c>
      <c r="AY149" s="201" t="s">
        <v>212</v>
      </c>
    </row>
    <row r="150" spans="1:65" s="14" customFormat="1" ht="11.25">
      <c r="B150" s="202"/>
      <c r="C150" s="203"/>
      <c r="D150" s="193" t="s">
        <v>223</v>
      </c>
      <c r="E150" s="204" t="s">
        <v>19</v>
      </c>
      <c r="F150" s="205" t="s">
        <v>300</v>
      </c>
      <c r="G150" s="203"/>
      <c r="H150" s="206">
        <v>59.62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223</v>
      </c>
      <c r="AU150" s="212" t="s">
        <v>85</v>
      </c>
      <c r="AV150" s="14" t="s">
        <v>85</v>
      </c>
      <c r="AW150" s="14" t="s">
        <v>36</v>
      </c>
      <c r="AX150" s="14" t="s">
        <v>83</v>
      </c>
      <c r="AY150" s="212" t="s">
        <v>212</v>
      </c>
    </row>
    <row r="151" spans="1:65" s="2" customFormat="1" ht="24.2" customHeight="1">
      <c r="A151" s="36"/>
      <c r="B151" s="37"/>
      <c r="C151" s="213" t="s">
        <v>301</v>
      </c>
      <c r="D151" s="213" t="s">
        <v>285</v>
      </c>
      <c r="E151" s="214" t="s">
        <v>302</v>
      </c>
      <c r="F151" s="215" t="s">
        <v>303</v>
      </c>
      <c r="G151" s="216" t="s">
        <v>88</v>
      </c>
      <c r="H151" s="217">
        <v>70.62</v>
      </c>
      <c r="I151" s="218"/>
      <c r="J151" s="219">
        <f>ROUND(I151*H151,2)</f>
        <v>0</v>
      </c>
      <c r="K151" s="215" t="s">
        <v>218</v>
      </c>
      <c r="L151" s="220"/>
      <c r="M151" s="221" t="s">
        <v>19</v>
      </c>
      <c r="N151" s="222" t="s">
        <v>46</v>
      </c>
      <c r="O151" s="66"/>
      <c r="P151" s="182">
        <f>O151*H151</f>
        <v>0</v>
      </c>
      <c r="Q151" s="182">
        <v>2.9999999999999997E-4</v>
      </c>
      <c r="R151" s="182">
        <f>Q151*H151</f>
        <v>2.1186E-2</v>
      </c>
      <c r="S151" s="182">
        <v>0</v>
      </c>
      <c r="T151" s="18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4" t="s">
        <v>289</v>
      </c>
      <c r="AT151" s="184" t="s">
        <v>285</v>
      </c>
      <c r="AU151" s="184" t="s">
        <v>85</v>
      </c>
      <c r="AY151" s="19" t="s">
        <v>212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9" t="s">
        <v>83</v>
      </c>
      <c r="BK151" s="185">
        <f>ROUND(I151*H151,2)</f>
        <v>0</v>
      </c>
      <c r="BL151" s="19" t="s">
        <v>219</v>
      </c>
      <c r="BM151" s="184" t="s">
        <v>304</v>
      </c>
    </row>
    <row r="152" spans="1:65" s="14" customFormat="1" ht="11.25">
      <c r="B152" s="202"/>
      <c r="C152" s="203"/>
      <c r="D152" s="193" t="s">
        <v>223</v>
      </c>
      <c r="E152" s="203"/>
      <c r="F152" s="205" t="s">
        <v>305</v>
      </c>
      <c r="G152" s="203"/>
      <c r="H152" s="206">
        <v>70.62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223</v>
      </c>
      <c r="AU152" s="212" t="s">
        <v>85</v>
      </c>
      <c r="AV152" s="14" t="s">
        <v>85</v>
      </c>
      <c r="AW152" s="14" t="s">
        <v>4</v>
      </c>
      <c r="AX152" s="14" t="s">
        <v>83</v>
      </c>
      <c r="AY152" s="212" t="s">
        <v>212</v>
      </c>
    </row>
    <row r="153" spans="1:65" s="12" customFormat="1" ht="22.9" customHeight="1">
      <c r="B153" s="157"/>
      <c r="C153" s="158"/>
      <c r="D153" s="159" t="s">
        <v>74</v>
      </c>
      <c r="E153" s="171" t="s">
        <v>90</v>
      </c>
      <c r="F153" s="171" t="s">
        <v>306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SUM(P154:P164)</f>
        <v>0</v>
      </c>
      <c r="Q153" s="165"/>
      <c r="R153" s="166">
        <f>SUM(R154:R164)</f>
        <v>1.6153478000000001</v>
      </c>
      <c r="S153" s="165"/>
      <c r="T153" s="167">
        <f>SUM(T154:T164)</f>
        <v>0</v>
      </c>
      <c r="AR153" s="168" t="s">
        <v>83</v>
      </c>
      <c r="AT153" s="169" t="s">
        <v>74</v>
      </c>
      <c r="AU153" s="169" t="s">
        <v>83</v>
      </c>
      <c r="AY153" s="168" t="s">
        <v>212</v>
      </c>
      <c r="BK153" s="170">
        <f>SUM(BK154:BK164)</f>
        <v>0</v>
      </c>
    </row>
    <row r="154" spans="1:65" s="2" customFormat="1" ht="37.9" customHeight="1">
      <c r="A154" s="36"/>
      <c r="B154" s="37"/>
      <c r="C154" s="173" t="s">
        <v>307</v>
      </c>
      <c r="D154" s="173" t="s">
        <v>215</v>
      </c>
      <c r="E154" s="174" t="s">
        <v>308</v>
      </c>
      <c r="F154" s="175" t="s">
        <v>309</v>
      </c>
      <c r="G154" s="176" t="s">
        <v>88</v>
      </c>
      <c r="H154" s="177">
        <v>56.54</v>
      </c>
      <c r="I154" s="178"/>
      <c r="J154" s="179">
        <f>ROUND(I154*H154,2)</f>
        <v>0</v>
      </c>
      <c r="K154" s="175" t="s">
        <v>218</v>
      </c>
      <c r="L154" s="41"/>
      <c r="M154" s="180" t="s">
        <v>19</v>
      </c>
      <c r="N154" s="181" t="s">
        <v>46</v>
      </c>
      <c r="O154" s="66"/>
      <c r="P154" s="182">
        <f>O154*H154</f>
        <v>0</v>
      </c>
      <c r="Q154" s="182">
        <v>2.8570000000000002E-2</v>
      </c>
      <c r="R154" s="182">
        <f>Q154*H154</f>
        <v>1.6153478000000001</v>
      </c>
      <c r="S154" s="182">
        <v>0</v>
      </c>
      <c r="T154" s="18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4" t="s">
        <v>219</v>
      </c>
      <c r="AT154" s="184" t="s">
        <v>215</v>
      </c>
      <c r="AU154" s="184" t="s">
        <v>85</v>
      </c>
      <c r="AY154" s="19" t="s">
        <v>212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9" t="s">
        <v>83</v>
      </c>
      <c r="BK154" s="185">
        <f>ROUND(I154*H154,2)</f>
        <v>0</v>
      </c>
      <c r="BL154" s="19" t="s">
        <v>219</v>
      </c>
      <c r="BM154" s="184" t="s">
        <v>310</v>
      </c>
    </row>
    <row r="155" spans="1:65" s="2" customFormat="1" ht="11.25">
      <c r="A155" s="36"/>
      <c r="B155" s="37"/>
      <c r="C155" s="38"/>
      <c r="D155" s="186" t="s">
        <v>221</v>
      </c>
      <c r="E155" s="38"/>
      <c r="F155" s="187" t="s">
        <v>311</v>
      </c>
      <c r="G155" s="38"/>
      <c r="H155" s="38"/>
      <c r="I155" s="188"/>
      <c r="J155" s="38"/>
      <c r="K155" s="38"/>
      <c r="L155" s="41"/>
      <c r="M155" s="189"/>
      <c r="N155" s="190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221</v>
      </c>
      <c r="AU155" s="19" t="s">
        <v>85</v>
      </c>
    </row>
    <row r="156" spans="1:65" s="13" customFormat="1" ht="22.5">
      <c r="B156" s="191"/>
      <c r="C156" s="192"/>
      <c r="D156" s="193" t="s">
        <v>223</v>
      </c>
      <c r="E156" s="194" t="s">
        <v>19</v>
      </c>
      <c r="F156" s="195" t="s">
        <v>312</v>
      </c>
      <c r="G156" s="192"/>
      <c r="H156" s="194" t="s">
        <v>19</v>
      </c>
      <c r="I156" s="196"/>
      <c r="J156" s="192"/>
      <c r="K156" s="192"/>
      <c r="L156" s="197"/>
      <c r="M156" s="198"/>
      <c r="N156" s="199"/>
      <c r="O156" s="199"/>
      <c r="P156" s="199"/>
      <c r="Q156" s="199"/>
      <c r="R156" s="199"/>
      <c r="S156" s="199"/>
      <c r="T156" s="200"/>
      <c r="AT156" s="201" t="s">
        <v>223</v>
      </c>
      <c r="AU156" s="201" t="s">
        <v>85</v>
      </c>
      <c r="AV156" s="13" t="s">
        <v>83</v>
      </c>
      <c r="AW156" s="13" t="s">
        <v>36</v>
      </c>
      <c r="AX156" s="13" t="s">
        <v>75</v>
      </c>
      <c r="AY156" s="201" t="s">
        <v>212</v>
      </c>
    </row>
    <row r="157" spans="1:65" s="13" customFormat="1" ht="11.25">
      <c r="B157" s="191"/>
      <c r="C157" s="192"/>
      <c r="D157" s="193" t="s">
        <v>223</v>
      </c>
      <c r="E157" s="194" t="s">
        <v>19</v>
      </c>
      <c r="F157" s="195" t="s">
        <v>313</v>
      </c>
      <c r="G157" s="192"/>
      <c r="H157" s="194" t="s">
        <v>19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223</v>
      </c>
      <c r="AU157" s="201" t="s">
        <v>85</v>
      </c>
      <c r="AV157" s="13" t="s">
        <v>83</v>
      </c>
      <c r="AW157" s="13" t="s">
        <v>36</v>
      </c>
      <c r="AX157" s="13" t="s">
        <v>75</v>
      </c>
      <c r="AY157" s="201" t="s">
        <v>212</v>
      </c>
    </row>
    <row r="158" spans="1:65" s="14" customFormat="1" ht="11.25">
      <c r="B158" s="202"/>
      <c r="C158" s="203"/>
      <c r="D158" s="193" t="s">
        <v>223</v>
      </c>
      <c r="E158" s="204" t="s">
        <v>19</v>
      </c>
      <c r="F158" s="205" t="s">
        <v>314</v>
      </c>
      <c r="G158" s="203"/>
      <c r="H158" s="206">
        <v>32.505000000000003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223</v>
      </c>
      <c r="AU158" s="212" t="s">
        <v>85</v>
      </c>
      <c r="AV158" s="14" t="s">
        <v>85</v>
      </c>
      <c r="AW158" s="14" t="s">
        <v>36</v>
      </c>
      <c r="AX158" s="14" t="s">
        <v>75</v>
      </c>
      <c r="AY158" s="212" t="s">
        <v>212</v>
      </c>
    </row>
    <row r="159" spans="1:65" s="14" customFormat="1" ht="11.25">
      <c r="B159" s="202"/>
      <c r="C159" s="203"/>
      <c r="D159" s="193" t="s">
        <v>223</v>
      </c>
      <c r="E159" s="204" t="s">
        <v>19</v>
      </c>
      <c r="F159" s="205" t="s">
        <v>315</v>
      </c>
      <c r="G159" s="203"/>
      <c r="H159" s="206">
        <v>7.2050000000000001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223</v>
      </c>
      <c r="AU159" s="212" t="s">
        <v>85</v>
      </c>
      <c r="AV159" s="14" t="s">
        <v>85</v>
      </c>
      <c r="AW159" s="14" t="s">
        <v>36</v>
      </c>
      <c r="AX159" s="14" t="s">
        <v>75</v>
      </c>
      <c r="AY159" s="212" t="s">
        <v>212</v>
      </c>
    </row>
    <row r="160" spans="1:65" s="13" customFormat="1" ht="11.25">
      <c r="B160" s="191"/>
      <c r="C160" s="192"/>
      <c r="D160" s="193" t="s">
        <v>223</v>
      </c>
      <c r="E160" s="194" t="s">
        <v>19</v>
      </c>
      <c r="F160" s="195" t="s">
        <v>316</v>
      </c>
      <c r="G160" s="192"/>
      <c r="H160" s="194" t="s">
        <v>19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223</v>
      </c>
      <c r="AU160" s="201" t="s">
        <v>85</v>
      </c>
      <c r="AV160" s="13" t="s">
        <v>83</v>
      </c>
      <c r="AW160" s="13" t="s">
        <v>36</v>
      </c>
      <c r="AX160" s="13" t="s">
        <v>75</v>
      </c>
      <c r="AY160" s="201" t="s">
        <v>212</v>
      </c>
    </row>
    <row r="161" spans="1:65" s="14" customFormat="1" ht="11.25">
      <c r="B161" s="202"/>
      <c r="C161" s="203"/>
      <c r="D161" s="193" t="s">
        <v>223</v>
      </c>
      <c r="E161" s="204" t="s">
        <v>19</v>
      </c>
      <c r="F161" s="205" t="s">
        <v>317</v>
      </c>
      <c r="G161" s="203"/>
      <c r="H161" s="206">
        <v>7.4580000000000002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223</v>
      </c>
      <c r="AU161" s="212" t="s">
        <v>85</v>
      </c>
      <c r="AV161" s="14" t="s">
        <v>85</v>
      </c>
      <c r="AW161" s="14" t="s">
        <v>36</v>
      </c>
      <c r="AX161" s="14" t="s">
        <v>75</v>
      </c>
      <c r="AY161" s="212" t="s">
        <v>212</v>
      </c>
    </row>
    <row r="162" spans="1:65" s="13" customFormat="1" ht="11.25">
      <c r="B162" s="191"/>
      <c r="C162" s="192"/>
      <c r="D162" s="193" t="s">
        <v>223</v>
      </c>
      <c r="E162" s="194" t="s">
        <v>19</v>
      </c>
      <c r="F162" s="195" t="s">
        <v>318</v>
      </c>
      <c r="G162" s="192"/>
      <c r="H162" s="194" t="s">
        <v>19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223</v>
      </c>
      <c r="AU162" s="201" t="s">
        <v>85</v>
      </c>
      <c r="AV162" s="13" t="s">
        <v>83</v>
      </c>
      <c r="AW162" s="13" t="s">
        <v>36</v>
      </c>
      <c r="AX162" s="13" t="s">
        <v>75</v>
      </c>
      <c r="AY162" s="201" t="s">
        <v>212</v>
      </c>
    </row>
    <row r="163" spans="1:65" s="14" customFormat="1" ht="11.25">
      <c r="B163" s="202"/>
      <c r="C163" s="203"/>
      <c r="D163" s="193" t="s">
        <v>223</v>
      </c>
      <c r="E163" s="204" t="s">
        <v>19</v>
      </c>
      <c r="F163" s="205" t="s">
        <v>319</v>
      </c>
      <c r="G163" s="203"/>
      <c r="H163" s="206">
        <v>9.3719999999999999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223</v>
      </c>
      <c r="AU163" s="212" t="s">
        <v>85</v>
      </c>
      <c r="AV163" s="14" t="s">
        <v>85</v>
      </c>
      <c r="AW163" s="14" t="s">
        <v>36</v>
      </c>
      <c r="AX163" s="14" t="s">
        <v>75</v>
      </c>
      <c r="AY163" s="212" t="s">
        <v>212</v>
      </c>
    </row>
    <row r="164" spans="1:65" s="15" customFormat="1" ht="11.25">
      <c r="B164" s="223"/>
      <c r="C164" s="224"/>
      <c r="D164" s="193" t="s">
        <v>223</v>
      </c>
      <c r="E164" s="225" t="s">
        <v>19</v>
      </c>
      <c r="F164" s="226" t="s">
        <v>320</v>
      </c>
      <c r="G164" s="224"/>
      <c r="H164" s="227">
        <v>56.54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223</v>
      </c>
      <c r="AU164" s="233" t="s">
        <v>85</v>
      </c>
      <c r="AV164" s="15" t="s">
        <v>219</v>
      </c>
      <c r="AW164" s="15" t="s">
        <v>36</v>
      </c>
      <c r="AX164" s="15" t="s">
        <v>83</v>
      </c>
      <c r="AY164" s="233" t="s">
        <v>212</v>
      </c>
    </row>
    <row r="165" spans="1:65" s="12" customFormat="1" ht="22.9" customHeight="1">
      <c r="B165" s="157"/>
      <c r="C165" s="158"/>
      <c r="D165" s="159" t="s">
        <v>74</v>
      </c>
      <c r="E165" s="171" t="s">
        <v>107</v>
      </c>
      <c r="F165" s="171" t="s">
        <v>321</v>
      </c>
      <c r="G165" s="158"/>
      <c r="H165" s="158"/>
      <c r="I165" s="161"/>
      <c r="J165" s="172">
        <f>BK165</f>
        <v>0</v>
      </c>
      <c r="K165" s="158"/>
      <c r="L165" s="163"/>
      <c r="M165" s="164"/>
      <c r="N165" s="165"/>
      <c r="O165" s="165"/>
      <c r="P165" s="166">
        <f>SUM(P166:P175)</f>
        <v>0</v>
      </c>
      <c r="Q165" s="165"/>
      <c r="R165" s="166">
        <f>SUM(R166:R175)</f>
        <v>14.939546</v>
      </c>
      <c r="S165" s="165"/>
      <c r="T165" s="167">
        <f>SUM(T166:T175)</f>
        <v>0</v>
      </c>
      <c r="AR165" s="168" t="s">
        <v>83</v>
      </c>
      <c r="AT165" s="169" t="s">
        <v>74</v>
      </c>
      <c r="AU165" s="169" t="s">
        <v>83</v>
      </c>
      <c r="AY165" s="168" t="s">
        <v>212</v>
      </c>
      <c r="BK165" s="170">
        <f>SUM(BK166:BK175)</f>
        <v>0</v>
      </c>
    </row>
    <row r="166" spans="1:65" s="2" customFormat="1" ht="44.25" customHeight="1">
      <c r="A166" s="36"/>
      <c r="B166" s="37"/>
      <c r="C166" s="173" t="s">
        <v>322</v>
      </c>
      <c r="D166" s="173" t="s">
        <v>215</v>
      </c>
      <c r="E166" s="174" t="s">
        <v>323</v>
      </c>
      <c r="F166" s="175" t="s">
        <v>324</v>
      </c>
      <c r="G166" s="176" t="s">
        <v>88</v>
      </c>
      <c r="H166" s="177">
        <v>29.81</v>
      </c>
      <c r="I166" s="178"/>
      <c r="J166" s="179">
        <f>ROUND(I166*H166,2)</f>
        <v>0</v>
      </c>
      <c r="K166" s="175" t="s">
        <v>218</v>
      </c>
      <c r="L166" s="41"/>
      <c r="M166" s="180" t="s">
        <v>19</v>
      </c>
      <c r="N166" s="181" t="s">
        <v>46</v>
      </c>
      <c r="O166" s="66"/>
      <c r="P166" s="182">
        <f>O166*H166</f>
        <v>0</v>
      </c>
      <c r="Q166" s="182">
        <v>0.29699999999999999</v>
      </c>
      <c r="R166" s="182">
        <f>Q166*H166</f>
        <v>8.8535699999999995</v>
      </c>
      <c r="S166" s="182">
        <v>0</v>
      </c>
      <c r="T166" s="18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4" t="s">
        <v>219</v>
      </c>
      <c r="AT166" s="184" t="s">
        <v>215</v>
      </c>
      <c r="AU166" s="184" t="s">
        <v>85</v>
      </c>
      <c r="AY166" s="19" t="s">
        <v>212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9" t="s">
        <v>83</v>
      </c>
      <c r="BK166" s="185">
        <f>ROUND(I166*H166,2)</f>
        <v>0</v>
      </c>
      <c r="BL166" s="19" t="s">
        <v>219</v>
      </c>
      <c r="BM166" s="184" t="s">
        <v>325</v>
      </c>
    </row>
    <row r="167" spans="1:65" s="2" customFormat="1" ht="11.25">
      <c r="A167" s="36"/>
      <c r="B167" s="37"/>
      <c r="C167" s="38"/>
      <c r="D167" s="186" t="s">
        <v>221</v>
      </c>
      <c r="E167" s="38"/>
      <c r="F167" s="187" t="s">
        <v>326</v>
      </c>
      <c r="G167" s="38"/>
      <c r="H167" s="38"/>
      <c r="I167" s="188"/>
      <c r="J167" s="38"/>
      <c r="K167" s="38"/>
      <c r="L167" s="41"/>
      <c r="M167" s="189"/>
      <c r="N167" s="190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221</v>
      </c>
      <c r="AU167" s="19" t="s">
        <v>85</v>
      </c>
    </row>
    <row r="168" spans="1:65" s="13" customFormat="1" ht="11.25">
      <c r="B168" s="191"/>
      <c r="C168" s="192"/>
      <c r="D168" s="193" t="s">
        <v>223</v>
      </c>
      <c r="E168" s="194" t="s">
        <v>19</v>
      </c>
      <c r="F168" s="195" t="s">
        <v>327</v>
      </c>
      <c r="G168" s="192"/>
      <c r="H168" s="194" t="s">
        <v>19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223</v>
      </c>
      <c r="AU168" s="201" t="s">
        <v>85</v>
      </c>
      <c r="AV168" s="13" t="s">
        <v>83</v>
      </c>
      <c r="AW168" s="13" t="s">
        <v>36</v>
      </c>
      <c r="AX168" s="13" t="s">
        <v>75</v>
      </c>
      <c r="AY168" s="201" t="s">
        <v>212</v>
      </c>
    </row>
    <row r="169" spans="1:65" s="14" customFormat="1" ht="11.25">
      <c r="B169" s="202"/>
      <c r="C169" s="203"/>
      <c r="D169" s="193" t="s">
        <v>223</v>
      </c>
      <c r="E169" s="204" t="s">
        <v>19</v>
      </c>
      <c r="F169" s="205" t="s">
        <v>328</v>
      </c>
      <c r="G169" s="203"/>
      <c r="H169" s="206">
        <v>29.81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223</v>
      </c>
      <c r="AU169" s="212" t="s">
        <v>85</v>
      </c>
      <c r="AV169" s="14" t="s">
        <v>85</v>
      </c>
      <c r="AW169" s="14" t="s">
        <v>36</v>
      </c>
      <c r="AX169" s="14" t="s">
        <v>83</v>
      </c>
      <c r="AY169" s="212" t="s">
        <v>212</v>
      </c>
    </row>
    <row r="170" spans="1:65" s="2" customFormat="1" ht="66.75" customHeight="1">
      <c r="A170" s="36"/>
      <c r="B170" s="37"/>
      <c r="C170" s="173" t="s">
        <v>329</v>
      </c>
      <c r="D170" s="173" t="s">
        <v>215</v>
      </c>
      <c r="E170" s="174" t="s">
        <v>330</v>
      </c>
      <c r="F170" s="175" t="s">
        <v>331</v>
      </c>
      <c r="G170" s="176" t="s">
        <v>88</v>
      </c>
      <c r="H170" s="177">
        <v>29.81</v>
      </c>
      <c r="I170" s="178"/>
      <c r="J170" s="179">
        <f>ROUND(I170*H170,2)</f>
        <v>0</v>
      </c>
      <c r="K170" s="175" t="s">
        <v>218</v>
      </c>
      <c r="L170" s="41"/>
      <c r="M170" s="180" t="s">
        <v>19</v>
      </c>
      <c r="N170" s="181" t="s">
        <v>46</v>
      </c>
      <c r="O170" s="66"/>
      <c r="P170" s="182">
        <f>O170*H170</f>
        <v>0</v>
      </c>
      <c r="Q170" s="182">
        <v>8.8800000000000004E-2</v>
      </c>
      <c r="R170" s="182">
        <f>Q170*H170</f>
        <v>2.6471279999999999</v>
      </c>
      <c r="S170" s="182">
        <v>0</v>
      </c>
      <c r="T170" s="18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4" t="s">
        <v>219</v>
      </c>
      <c r="AT170" s="184" t="s">
        <v>215</v>
      </c>
      <c r="AU170" s="184" t="s">
        <v>85</v>
      </c>
      <c r="AY170" s="19" t="s">
        <v>212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9" t="s">
        <v>83</v>
      </c>
      <c r="BK170" s="185">
        <f>ROUND(I170*H170,2)</f>
        <v>0</v>
      </c>
      <c r="BL170" s="19" t="s">
        <v>219</v>
      </c>
      <c r="BM170" s="184" t="s">
        <v>332</v>
      </c>
    </row>
    <row r="171" spans="1:65" s="2" customFormat="1" ht="11.25">
      <c r="A171" s="36"/>
      <c r="B171" s="37"/>
      <c r="C171" s="38"/>
      <c r="D171" s="186" t="s">
        <v>221</v>
      </c>
      <c r="E171" s="38"/>
      <c r="F171" s="187" t="s">
        <v>333</v>
      </c>
      <c r="G171" s="38"/>
      <c r="H171" s="38"/>
      <c r="I171" s="188"/>
      <c r="J171" s="38"/>
      <c r="K171" s="38"/>
      <c r="L171" s="41"/>
      <c r="M171" s="189"/>
      <c r="N171" s="190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221</v>
      </c>
      <c r="AU171" s="19" t="s">
        <v>85</v>
      </c>
    </row>
    <row r="172" spans="1:65" s="13" customFormat="1" ht="11.25">
      <c r="B172" s="191"/>
      <c r="C172" s="192"/>
      <c r="D172" s="193" t="s">
        <v>223</v>
      </c>
      <c r="E172" s="194" t="s">
        <v>19</v>
      </c>
      <c r="F172" s="195" t="s">
        <v>334</v>
      </c>
      <c r="G172" s="192"/>
      <c r="H172" s="194" t="s">
        <v>19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223</v>
      </c>
      <c r="AU172" s="201" t="s">
        <v>85</v>
      </c>
      <c r="AV172" s="13" t="s">
        <v>83</v>
      </c>
      <c r="AW172" s="13" t="s">
        <v>36</v>
      </c>
      <c r="AX172" s="13" t="s">
        <v>75</v>
      </c>
      <c r="AY172" s="201" t="s">
        <v>212</v>
      </c>
    </row>
    <row r="173" spans="1:65" s="14" customFormat="1" ht="11.25">
      <c r="B173" s="202"/>
      <c r="C173" s="203"/>
      <c r="D173" s="193" t="s">
        <v>223</v>
      </c>
      <c r="E173" s="204" t="s">
        <v>19</v>
      </c>
      <c r="F173" s="205" t="s">
        <v>328</v>
      </c>
      <c r="G173" s="203"/>
      <c r="H173" s="206">
        <v>29.81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223</v>
      </c>
      <c r="AU173" s="212" t="s">
        <v>85</v>
      </c>
      <c r="AV173" s="14" t="s">
        <v>85</v>
      </c>
      <c r="AW173" s="14" t="s">
        <v>36</v>
      </c>
      <c r="AX173" s="14" t="s">
        <v>83</v>
      </c>
      <c r="AY173" s="212" t="s">
        <v>212</v>
      </c>
    </row>
    <row r="174" spans="1:65" s="2" customFormat="1" ht="24.2" customHeight="1">
      <c r="A174" s="36"/>
      <c r="B174" s="37"/>
      <c r="C174" s="213" t="s">
        <v>335</v>
      </c>
      <c r="D174" s="213" t="s">
        <v>285</v>
      </c>
      <c r="E174" s="214" t="s">
        <v>336</v>
      </c>
      <c r="F174" s="215" t="s">
        <v>337</v>
      </c>
      <c r="G174" s="216" t="s">
        <v>88</v>
      </c>
      <c r="H174" s="217">
        <v>30.704000000000001</v>
      </c>
      <c r="I174" s="218"/>
      <c r="J174" s="219">
        <f>ROUND(I174*H174,2)</f>
        <v>0</v>
      </c>
      <c r="K174" s="215" t="s">
        <v>218</v>
      </c>
      <c r="L174" s="220"/>
      <c r="M174" s="221" t="s">
        <v>19</v>
      </c>
      <c r="N174" s="222" t="s">
        <v>46</v>
      </c>
      <c r="O174" s="66"/>
      <c r="P174" s="182">
        <f>O174*H174</f>
        <v>0</v>
      </c>
      <c r="Q174" s="182">
        <v>0.112</v>
      </c>
      <c r="R174" s="182">
        <f>Q174*H174</f>
        <v>3.4388480000000001</v>
      </c>
      <c r="S174" s="182">
        <v>0</v>
      </c>
      <c r="T174" s="18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4" t="s">
        <v>289</v>
      </c>
      <c r="AT174" s="184" t="s">
        <v>285</v>
      </c>
      <c r="AU174" s="184" t="s">
        <v>85</v>
      </c>
      <c r="AY174" s="19" t="s">
        <v>212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9" t="s">
        <v>83</v>
      </c>
      <c r="BK174" s="185">
        <f>ROUND(I174*H174,2)</f>
        <v>0</v>
      </c>
      <c r="BL174" s="19" t="s">
        <v>219</v>
      </c>
      <c r="BM174" s="184" t="s">
        <v>338</v>
      </c>
    </row>
    <row r="175" spans="1:65" s="14" customFormat="1" ht="11.25">
      <c r="B175" s="202"/>
      <c r="C175" s="203"/>
      <c r="D175" s="193" t="s">
        <v>223</v>
      </c>
      <c r="E175" s="203"/>
      <c r="F175" s="205" t="s">
        <v>339</v>
      </c>
      <c r="G175" s="203"/>
      <c r="H175" s="206">
        <v>30.704000000000001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223</v>
      </c>
      <c r="AU175" s="212" t="s">
        <v>85</v>
      </c>
      <c r="AV175" s="14" t="s">
        <v>85</v>
      </c>
      <c r="AW175" s="14" t="s">
        <v>4</v>
      </c>
      <c r="AX175" s="14" t="s">
        <v>83</v>
      </c>
      <c r="AY175" s="212" t="s">
        <v>212</v>
      </c>
    </row>
    <row r="176" spans="1:65" s="12" customFormat="1" ht="22.9" customHeight="1">
      <c r="B176" s="157"/>
      <c r="C176" s="158"/>
      <c r="D176" s="159" t="s">
        <v>74</v>
      </c>
      <c r="E176" s="171" t="s">
        <v>340</v>
      </c>
      <c r="F176" s="171" t="s">
        <v>341</v>
      </c>
      <c r="G176" s="158"/>
      <c r="H176" s="158"/>
      <c r="I176" s="161"/>
      <c r="J176" s="172">
        <f>BK176</f>
        <v>0</v>
      </c>
      <c r="K176" s="158"/>
      <c r="L176" s="163"/>
      <c r="M176" s="164"/>
      <c r="N176" s="165"/>
      <c r="O176" s="165"/>
      <c r="P176" s="166">
        <f>SUM(P177:P225)</f>
        <v>0</v>
      </c>
      <c r="Q176" s="165"/>
      <c r="R176" s="166">
        <f>SUM(R177:R225)</f>
        <v>70.562514600000014</v>
      </c>
      <c r="S176" s="165"/>
      <c r="T176" s="167">
        <f>SUM(T177:T225)</f>
        <v>3.0270000000000002E-3</v>
      </c>
      <c r="AR176" s="168" t="s">
        <v>83</v>
      </c>
      <c r="AT176" s="169" t="s">
        <v>74</v>
      </c>
      <c r="AU176" s="169" t="s">
        <v>83</v>
      </c>
      <c r="AY176" s="168" t="s">
        <v>212</v>
      </c>
      <c r="BK176" s="170">
        <f>SUM(BK177:BK225)</f>
        <v>0</v>
      </c>
    </row>
    <row r="177" spans="1:65" s="2" customFormat="1" ht="33" customHeight="1">
      <c r="A177" s="36"/>
      <c r="B177" s="37"/>
      <c r="C177" s="173" t="s">
        <v>342</v>
      </c>
      <c r="D177" s="173" t="s">
        <v>215</v>
      </c>
      <c r="E177" s="174" t="s">
        <v>343</v>
      </c>
      <c r="F177" s="175" t="s">
        <v>344</v>
      </c>
      <c r="G177" s="176" t="s">
        <v>88</v>
      </c>
      <c r="H177" s="177">
        <v>1531.9</v>
      </c>
      <c r="I177" s="178"/>
      <c r="J177" s="179">
        <f>ROUND(I177*H177,2)</f>
        <v>0</v>
      </c>
      <c r="K177" s="175" t="s">
        <v>218</v>
      </c>
      <c r="L177" s="41"/>
      <c r="M177" s="180" t="s">
        <v>19</v>
      </c>
      <c r="N177" s="181" t="s">
        <v>46</v>
      </c>
      <c r="O177" s="66"/>
      <c r="P177" s="182">
        <f>O177*H177</f>
        <v>0</v>
      </c>
      <c r="Q177" s="182">
        <v>7.3499999999999998E-3</v>
      </c>
      <c r="R177" s="182">
        <f>Q177*H177</f>
        <v>11.259465000000001</v>
      </c>
      <c r="S177" s="182">
        <v>0</v>
      </c>
      <c r="T177" s="18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4" t="s">
        <v>219</v>
      </c>
      <c r="AT177" s="184" t="s">
        <v>215</v>
      </c>
      <c r="AU177" s="184" t="s">
        <v>85</v>
      </c>
      <c r="AY177" s="19" t="s">
        <v>212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9" t="s">
        <v>83</v>
      </c>
      <c r="BK177" s="185">
        <f>ROUND(I177*H177,2)</f>
        <v>0</v>
      </c>
      <c r="BL177" s="19" t="s">
        <v>219</v>
      </c>
      <c r="BM177" s="184" t="s">
        <v>345</v>
      </c>
    </row>
    <row r="178" spans="1:65" s="2" customFormat="1" ht="11.25">
      <c r="A178" s="36"/>
      <c r="B178" s="37"/>
      <c r="C178" s="38"/>
      <c r="D178" s="186" t="s">
        <v>221</v>
      </c>
      <c r="E178" s="38"/>
      <c r="F178" s="187" t="s">
        <v>346</v>
      </c>
      <c r="G178" s="38"/>
      <c r="H178" s="38"/>
      <c r="I178" s="188"/>
      <c r="J178" s="38"/>
      <c r="K178" s="38"/>
      <c r="L178" s="41"/>
      <c r="M178" s="189"/>
      <c r="N178" s="190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221</v>
      </c>
      <c r="AU178" s="19" t="s">
        <v>85</v>
      </c>
    </row>
    <row r="179" spans="1:65" s="13" customFormat="1" ht="11.25">
      <c r="B179" s="191"/>
      <c r="C179" s="192"/>
      <c r="D179" s="193" t="s">
        <v>223</v>
      </c>
      <c r="E179" s="194" t="s">
        <v>19</v>
      </c>
      <c r="F179" s="195" t="s">
        <v>347</v>
      </c>
      <c r="G179" s="192"/>
      <c r="H179" s="194" t="s">
        <v>19</v>
      </c>
      <c r="I179" s="196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223</v>
      </c>
      <c r="AU179" s="201" t="s">
        <v>85</v>
      </c>
      <c r="AV179" s="13" t="s">
        <v>83</v>
      </c>
      <c r="AW179" s="13" t="s">
        <v>36</v>
      </c>
      <c r="AX179" s="13" t="s">
        <v>75</v>
      </c>
      <c r="AY179" s="201" t="s">
        <v>212</v>
      </c>
    </row>
    <row r="180" spans="1:65" s="13" customFormat="1" ht="11.25">
      <c r="B180" s="191"/>
      <c r="C180" s="192"/>
      <c r="D180" s="193" t="s">
        <v>223</v>
      </c>
      <c r="E180" s="194" t="s">
        <v>19</v>
      </c>
      <c r="F180" s="195" t="s">
        <v>348</v>
      </c>
      <c r="G180" s="192"/>
      <c r="H180" s="194" t="s">
        <v>19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223</v>
      </c>
      <c r="AU180" s="201" t="s">
        <v>85</v>
      </c>
      <c r="AV180" s="13" t="s">
        <v>83</v>
      </c>
      <c r="AW180" s="13" t="s">
        <v>36</v>
      </c>
      <c r="AX180" s="13" t="s">
        <v>75</v>
      </c>
      <c r="AY180" s="201" t="s">
        <v>212</v>
      </c>
    </row>
    <row r="181" spans="1:65" s="14" customFormat="1" ht="11.25">
      <c r="B181" s="202"/>
      <c r="C181" s="203"/>
      <c r="D181" s="193" t="s">
        <v>223</v>
      </c>
      <c r="E181" s="204" t="s">
        <v>19</v>
      </c>
      <c r="F181" s="205" t="s">
        <v>158</v>
      </c>
      <c r="G181" s="203"/>
      <c r="H181" s="206">
        <v>1020.3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223</v>
      </c>
      <c r="AU181" s="212" t="s">
        <v>85</v>
      </c>
      <c r="AV181" s="14" t="s">
        <v>85</v>
      </c>
      <c r="AW181" s="14" t="s">
        <v>36</v>
      </c>
      <c r="AX181" s="14" t="s">
        <v>75</v>
      </c>
      <c r="AY181" s="212" t="s">
        <v>212</v>
      </c>
    </row>
    <row r="182" spans="1:65" s="13" customFormat="1" ht="11.25">
      <c r="B182" s="191"/>
      <c r="C182" s="192"/>
      <c r="D182" s="193" t="s">
        <v>223</v>
      </c>
      <c r="E182" s="194" t="s">
        <v>19</v>
      </c>
      <c r="F182" s="195" t="s">
        <v>349</v>
      </c>
      <c r="G182" s="192"/>
      <c r="H182" s="194" t="s">
        <v>19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223</v>
      </c>
      <c r="AU182" s="201" t="s">
        <v>85</v>
      </c>
      <c r="AV182" s="13" t="s">
        <v>83</v>
      </c>
      <c r="AW182" s="13" t="s">
        <v>36</v>
      </c>
      <c r="AX182" s="13" t="s">
        <v>75</v>
      </c>
      <c r="AY182" s="201" t="s">
        <v>212</v>
      </c>
    </row>
    <row r="183" spans="1:65" s="14" customFormat="1" ht="11.25">
      <c r="B183" s="202"/>
      <c r="C183" s="203"/>
      <c r="D183" s="193" t="s">
        <v>223</v>
      </c>
      <c r="E183" s="204" t="s">
        <v>19</v>
      </c>
      <c r="F183" s="205" t="s">
        <v>164</v>
      </c>
      <c r="G183" s="203"/>
      <c r="H183" s="206">
        <v>511.6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223</v>
      </c>
      <c r="AU183" s="212" t="s">
        <v>85</v>
      </c>
      <c r="AV183" s="14" t="s">
        <v>85</v>
      </c>
      <c r="AW183" s="14" t="s">
        <v>36</v>
      </c>
      <c r="AX183" s="14" t="s">
        <v>75</v>
      </c>
      <c r="AY183" s="212" t="s">
        <v>212</v>
      </c>
    </row>
    <row r="184" spans="1:65" s="15" customFormat="1" ht="11.25">
      <c r="B184" s="223"/>
      <c r="C184" s="224"/>
      <c r="D184" s="193" t="s">
        <v>223</v>
      </c>
      <c r="E184" s="225" t="s">
        <v>19</v>
      </c>
      <c r="F184" s="226" t="s">
        <v>320</v>
      </c>
      <c r="G184" s="224"/>
      <c r="H184" s="227">
        <v>1531.9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223</v>
      </c>
      <c r="AU184" s="233" t="s">
        <v>85</v>
      </c>
      <c r="AV184" s="15" t="s">
        <v>219</v>
      </c>
      <c r="AW184" s="15" t="s">
        <v>36</v>
      </c>
      <c r="AX184" s="15" t="s">
        <v>83</v>
      </c>
      <c r="AY184" s="233" t="s">
        <v>212</v>
      </c>
    </row>
    <row r="185" spans="1:65" s="2" customFormat="1" ht="33" customHeight="1">
      <c r="A185" s="36"/>
      <c r="B185" s="37"/>
      <c r="C185" s="173" t="s">
        <v>350</v>
      </c>
      <c r="D185" s="173" t="s">
        <v>215</v>
      </c>
      <c r="E185" s="174" t="s">
        <v>351</v>
      </c>
      <c r="F185" s="175" t="s">
        <v>352</v>
      </c>
      <c r="G185" s="176" t="s">
        <v>88</v>
      </c>
      <c r="H185" s="177">
        <v>1531.9</v>
      </c>
      <c r="I185" s="178"/>
      <c r="J185" s="179">
        <f>ROUND(I185*H185,2)</f>
        <v>0</v>
      </c>
      <c r="K185" s="175" t="s">
        <v>218</v>
      </c>
      <c r="L185" s="41"/>
      <c r="M185" s="180" t="s">
        <v>19</v>
      </c>
      <c r="N185" s="181" t="s">
        <v>46</v>
      </c>
      <c r="O185" s="66"/>
      <c r="P185" s="182">
        <f>O185*H185</f>
        <v>0</v>
      </c>
      <c r="Q185" s="182">
        <v>4.3800000000000002E-3</v>
      </c>
      <c r="R185" s="182">
        <f>Q185*H185</f>
        <v>6.7097220000000011</v>
      </c>
      <c r="S185" s="182">
        <v>0</v>
      </c>
      <c r="T185" s="183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4" t="s">
        <v>219</v>
      </c>
      <c r="AT185" s="184" t="s">
        <v>215</v>
      </c>
      <c r="AU185" s="184" t="s">
        <v>85</v>
      </c>
      <c r="AY185" s="19" t="s">
        <v>212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9" t="s">
        <v>83</v>
      </c>
      <c r="BK185" s="185">
        <f>ROUND(I185*H185,2)</f>
        <v>0</v>
      </c>
      <c r="BL185" s="19" t="s">
        <v>219</v>
      </c>
      <c r="BM185" s="184" t="s">
        <v>353</v>
      </c>
    </row>
    <row r="186" spans="1:65" s="2" customFormat="1" ht="11.25">
      <c r="A186" s="36"/>
      <c r="B186" s="37"/>
      <c r="C186" s="38"/>
      <c r="D186" s="186" t="s">
        <v>221</v>
      </c>
      <c r="E186" s="38"/>
      <c r="F186" s="187" t="s">
        <v>354</v>
      </c>
      <c r="G186" s="38"/>
      <c r="H186" s="38"/>
      <c r="I186" s="188"/>
      <c r="J186" s="38"/>
      <c r="K186" s="38"/>
      <c r="L186" s="41"/>
      <c r="M186" s="189"/>
      <c r="N186" s="190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221</v>
      </c>
      <c r="AU186" s="19" t="s">
        <v>85</v>
      </c>
    </row>
    <row r="187" spans="1:65" s="13" customFormat="1" ht="11.25">
      <c r="B187" s="191"/>
      <c r="C187" s="192"/>
      <c r="D187" s="193" t="s">
        <v>223</v>
      </c>
      <c r="E187" s="194" t="s">
        <v>19</v>
      </c>
      <c r="F187" s="195" t="s">
        <v>347</v>
      </c>
      <c r="G187" s="192"/>
      <c r="H187" s="194" t="s">
        <v>19</v>
      </c>
      <c r="I187" s="196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223</v>
      </c>
      <c r="AU187" s="201" t="s">
        <v>85</v>
      </c>
      <c r="AV187" s="13" t="s">
        <v>83</v>
      </c>
      <c r="AW187" s="13" t="s">
        <v>36</v>
      </c>
      <c r="AX187" s="13" t="s">
        <v>75</v>
      </c>
      <c r="AY187" s="201" t="s">
        <v>212</v>
      </c>
    </row>
    <row r="188" spans="1:65" s="13" customFormat="1" ht="11.25">
      <c r="B188" s="191"/>
      <c r="C188" s="192"/>
      <c r="D188" s="193" t="s">
        <v>223</v>
      </c>
      <c r="E188" s="194" t="s">
        <v>19</v>
      </c>
      <c r="F188" s="195" t="s">
        <v>348</v>
      </c>
      <c r="G188" s="192"/>
      <c r="H188" s="194" t="s">
        <v>19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223</v>
      </c>
      <c r="AU188" s="201" t="s">
        <v>85</v>
      </c>
      <c r="AV188" s="13" t="s">
        <v>83</v>
      </c>
      <c r="AW188" s="13" t="s">
        <v>36</v>
      </c>
      <c r="AX188" s="13" t="s">
        <v>75</v>
      </c>
      <c r="AY188" s="201" t="s">
        <v>212</v>
      </c>
    </row>
    <row r="189" spans="1:65" s="14" customFormat="1" ht="11.25">
      <c r="B189" s="202"/>
      <c r="C189" s="203"/>
      <c r="D189" s="193" t="s">
        <v>223</v>
      </c>
      <c r="E189" s="204" t="s">
        <v>19</v>
      </c>
      <c r="F189" s="205" t="s">
        <v>158</v>
      </c>
      <c r="G189" s="203"/>
      <c r="H189" s="206">
        <v>1020.3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223</v>
      </c>
      <c r="AU189" s="212" t="s">
        <v>85</v>
      </c>
      <c r="AV189" s="14" t="s">
        <v>85</v>
      </c>
      <c r="AW189" s="14" t="s">
        <v>36</v>
      </c>
      <c r="AX189" s="14" t="s">
        <v>75</v>
      </c>
      <c r="AY189" s="212" t="s">
        <v>212</v>
      </c>
    </row>
    <row r="190" spans="1:65" s="13" customFormat="1" ht="11.25">
      <c r="B190" s="191"/>
      <c r="C190" s="192"/>
      <c r="D190" s="193" t="s">
        <v>223</v>
      </c>
      <c r="E190" s="194" t="s">
        <v>19</v>
      </c>
      <c r="F190" s="195" t="s">
        <v>349</v>
      </c>
      <c r="G190" s="192"/>
      <c r="H190" s="194" t="s">
        <v>19</v>
      </c>
      <c r="I190" s="196"/>
      <c r="J190" s="192"/>
      <c r="K190" s="192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223</v>
      </c>
      <c r="AU190" s="201" t="s">
        <v>85</v>
      </c>
      <c r="AV190" s="13" t="s">
        <v>83</v>
      </c>
      <c r="AW190" s="13" t="s">
        <v>36</v>
      </c>
      <c r="AX190" s="13" t="s">
        <v>75</v>
      </c>
      <c r="AY190" s="201" t="s">
        <v>212</v>
      </c>
    </row>
    <row r="191" spans="1:65" s="14" customFormat="1" ht="11.25">
      <c r="B191" s="202"/>
      <c r="C191" s="203"/>
      <c r="D191" s="193" t="s">
        <v>223</v>
      </c>
      <c r="E191" s="204" t="s">
        <v>19</v>
      </c>
      <c r="F191" s="205" t="s">
        <v>164</v>
      </c>
      <c r="G191" s="203"/>
      <c r="H191" s="206">
        <v>511.6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223</v>
      </c>
      <c r="AU191" s="212" t="s">
        <v>85</v>
      </c>
      <c r="AV191" s="14" t="s">
        <v>85</v>
      </c>
      <c r="AW191" s="14" t="s">
        <v>36</v>
      </c>
      <c r="AX191" s="14" t="s">
        <v>75</v>
      </c>
      <c r="AY191" s="212" t="s">
        <v>212</v>
      </c>
    </row>
    <row r="192" spans="1:65" s="15" customFormat="1" ht="11.25">
      <c r="B192" s="223"/>
      <c r="C192" s="224"/>
      <c r="D192" s="193" t="s">
        <v>223</v>
      </c>
      <c r="E192" s="225" t="s">
        <v>19</v>
      </c>
      <c r="F192" s="226" t="s">
        <v>320</v>
      </c>
      <c r="G192" s="224"/>
      <c r="H192" s="227">
        <v>1531.9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223</v>
      </c>
      <c r="AU192" s="233" t="s">
        <v>85</v>
      </c>
      <c r="AV192" s="15" t="s">
        <v>219</v>
      </c>
      <c r="AW192" s="15" t="s">
        <v>36</v>
      </c>
      <c r="AX192" s="15" t="s">
        <v>83</v>
      </c>
      <c r="AY192" s="233" t="s">
        <v>212</v>
      </c>
    </row>
    <row r="193" spans="1:65" s="2" customFormat="1" ht="55.5" customHeight="1">
      <c r="A193" s="36"/>
      <c r="B193" s="37"/>
      <c r="C193" s="173" t="s">
        <v>355</v>
      </c>
      <c r="D193" s="173" t="s">
        <v>215</v>
      </c>
      <c r="E193" s="174" t="s">
        <v>356</v>
      </c>
      <c r="F193" s="175" t="s">
        <v>357</v>
      </c>
      <c r="G193" s="176" t="s">
        <v>88</v>
      </c>
      <c r="H193" s="177">
        <v>195.72</v>
      </c>
      <c r="I193" s="178"/>
      <c r="J193" s="179">
        <f>ROUND(I193*H193,2)</f>
        <v>0</v>
      </c>
      <c r="K193" s="175" t="s">
        <v>218</v>
      </c>
      <c r="L193" s="41"/>
      <c r="M193" s="180" t="s">
        <v>19</v>
      </c>
      <c r="N193" s="181" t="s">
        <v>46</v>
      </c>
      <c r="O193" s="66"/>
      <c r="P193" s="182">
        <f>O193*H193</f>
        <v>0</v>
      </c>
      <c r="Q193" s="182">
        <v>3.2799999999999999E-3</v>
      </c>
      <c r="R193" s="182">
        <f>Q193*H193</f>
        <v>0.64196160000000002</v>
      </c>
      <c r="S193" s="182">
        <v>0</v>
      </c>
      <c r="T193" s="18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4" t="s">
        <v>219</v>
      </c>
      <c r="AT193" s="184" t="s">
        <v>215</v>
      </c>
      <c r="AU193" s="184" t="s">
        <v>85</v>
      </c>
      <c r="AY193" s="19" t="s">
        <v>212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9" t="s">
        <v>83</v>
      </c>
      <c r="BK193" s="185">
        <f>ROUND(I193*H193,2)</f>
        <v>0</v>
      </c>
      <c r="BL193" s="19" t="s">
        <v>219</v>
      </c>
      <c r="BM193" s="184" t="s">
        <v>358</v>
      </c>
    </row>
    <row r="194" spans="1:65" s="2" customFormat="1" ht="11.25">
      <c r="A194" s="36"/>
      <c r="B194" s="37"/>
      <c r="C194" s="38"/>
      <c r="D194" s="186" t="s">
        <v>221</v>
      </c>
      <c r="E194" s="38"/>
      <c r="F194" s="187" t="s">
        <v>359</v>
      </c>
      <c r="G194" s="38"/>
      <c r="H194" s="38"/>
      <c r="I194" s="188"/>
      <c r="J194" s="38"/>
      <c r="K194" s="38"/>
      <c r="L194" s="41"/>
      <c r="M194" s="189"/>
      <c r="N194" s="190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221</v>
      </c>
      <c r="AU194" s="19" t="s">
        <v>85</v>
      </c>
    </row>
    <row r="195" spans="1:65" s="13" customFormat="1" ht="11.25">
      <c r="B195" s="191"/>
      <c r="C195" s="192"/>
      <c r="D195" s="193" t="s">
        <v>223</v>
      </c>
      <c r="E195" s="194" t="s">
        <v>19</v>
      </c>
      <c r="F195" s="195" t="s">
        <v>360</v>
      </c>
      <c r="G195" s="192"/>
      <c r="H195" s="194" t="s">
        <v>19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223</v>
      </c>
      <c r="AU195" s="201" t="s">
        <v>85</v>
      </c>
      <c r="AV195" s="13" t="s">
        <v>83</v>
      </c>
      <c r="AW195" s="13" t="s">
        <v>36</v>
      </c>
      <c r="AX195" s="13" t="s">
        <v>75</v>
      </c>
      <c r="AY195" s="201" t="s">
        <v>212</v>
      </c>
    </row>
    <row r="196" spans="1:65" s="14" customFormat="1" ht="11.25">
      <c r="B196" s="202"/>
      <c r="C196" s="203"/>
      <c r="D196" s="193" t="s">
        <v>223</v>
      </c>
      <c r="E196" s="204" t="s">
        <v>19</v>
      </c>
      <c r="F196" s="205" t="s">
        <v>361</v>
      </c>
      <c r="G196" s="203"/>
      <c r="H196" s="206">
        <v>170.625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223</v>
      </c>
      <c r="AU196" s="212" t="s">
        <v>85</v>
      </c>
      <c r="AV196" s="14" t="s">
        <v>85</v>
      </c>
      <c r="AW196" s="14" t="s">
        <v>36</v>
      </c>
      <c r="AX196" s="14" t="s">
        <v>75</v>
      </c>
      <c r="AY196" s="212" t="s">
        <v>212</v>
      </c>
    </row>
    <row r="197" spans="1:65" s="13" customFormat="1" ht="22.5">
      <c r="B197" s="191"/>
      <c r="C197" s="192"/>
      <c r="D197" s="193" t="s">
        <v>223</v>
      </c>
      <c r="E197" s="194" t="s">
        <v>19</v>
      </c>
      <c r="F197" s="195" t="s">
        <v>362</v>
      </c>
      <c r="G197" s="192"/>
      <c r="H197" s="194" t="s">
        <v>19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223</v>
      </c>
      <c r="AU197" s="201" t="s">
        <v>85</v>
      </c>
      <c r="AV197" s="13" t="s">
        <v>83</v>
      </c>
      <c r="AW197" s="13" t="s">
        <v>36</v>
      </c>
      <c r="AX197" s="13" t="s">
        <v>75</v>
      </c>
      <c r="AY197" s="201" t="s">
        <v>212</v>
      </c>
    </row>
    <row r="198" spans="1:65" s="14" customFormat="1" ht="11.25">
      <c r="B198" s="202"/>
      <c r="C198" s="203"/>
      <c r="D198" s="193" t="s">
        <v>223</v>
      </c>
      <c r="E198" s="204" t="s">
        <v>19</v>
      </c>
      <c r="F198" s="205" t="s">
        <v>363</v>
      </c>
      <c r="G198" s="203"/>
      <c r="H198" s="206">
        <v>25.094999999999999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223</v>
      </c>
      <c r="AU198" s="212" t="s">
        <v>85</v>
      </c>
      <c r="AV198" s="14" t="s">
        <v>85</v>
      </c>
      <c r="AW198" s="14" t="s">
        <v>36</v>
      </c>
      <c r="AX198" s="14" t="s">
        <v>75</v>
      </c>
      <c r="AY198" s="212" t="s">
        <v>212</v>
      </c>
    </row>
    <row r="199" spans="1:65" s="15" customFormat="1" ht="11.25">
      <c r="B199" s="223"/>
      <c r="C199" s="224"/>
      <c r="D199" s="193" t="s">
        <v>223</v>
      </c>
      <c r="E199" s="225" t="s">
        <v>19</v>
      </c>
      <c r="F199" s="226" t="s">
        <v>320</v>
      </c>
      <c r="G199" s="224"/>
      <c r="H199" s="227">
        <v>195.72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223</v>
      </c>
      <c r="AU199" s="233" t="s">
        <v>85</v>
      </c>
      <c r="AV199" s="15" t="s">
        <v>219</v>
      </c>
      <c r="AW199" s="15" t="s">
        <v>36</v>
      </c>
      <c r="AX199" s="15" t="s">
        <v>83</v>
      </c>
      <c r="AY199" s="233" t="s">
        <v>212</v>
      </c>
    </row>
    <row r="200" spans="1:65" s="2" customFormat="1" ht="24.2" customHeight="1">
      <c r="A200" s="36"/>
      <c r="B200" s="37"/>
      <c r="C200" s="213" t="s">
        <v>364</v>
      </c>
      <c r="D200" s="213" t="s">
        <v>285</v>
      </c>
      <c r="E200" s="214" t="s">
        <v>365</v>
      </c>
      <c r="F200" s="215" t="s">
        <v>366</v>
      </c>
      <c r="G200" s="216" t="s">
        <v>88</v>
      </c>
      <c r="H200" s="217">
        <v>136.03</v>
      </c>
      <c r="I200" s="218"/>
      <c r="J200" s="219">
        <f>ROUND(I200*H200,2)</f>
        <v>0</v>
      </c>
      <c r="K200" s="215" t="s">
        <v>218</v>
      </c>
      <c r="L200" s="220"/>
      <c r="M200" s="221" t="s">
        <v>19</v>
      </c>
      <c r="N200" s="222" t="s">
        <v>46</v>
      </c>
      <c r="O200" s="66"/>
      <c r="P200" s="182">
        <f>O200*H200</f>
        <v>0</v>
      </c>
      <c r="Q200" s="182">
        <v>2.01E-2</v>
      </c>
      <c r="R200" s="182">
        <f>Q200*H200</f>
        <v>2.7342029999999999</v>
      </c>
      <c r="S200" s="182">
        <v>0</v>
      </c>
      <c r="T200" s="183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4" t="s">
        <v>289</v>
      </c>
      <c r="AT200" s="184" t="s">
        <v>285</v>
      </c>
      <c r="AU200" s="184" t="s">
        <v>85</v>
      </c>
      <c r="AY200" s="19" t="s">
        <v>212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9" t="s">
        <v>83</v>
      </c>
      <c r="BK200" s="185">
        <f>ROUND(I200*H200,2)</f>
        <v>0</v>
      </c>
      <c r="BL200" s="19" t="s">
        <v>219</v>
      </c>
      <c r="BM200" s="184" t="s">
        <v>367</v>
      </c>
    </row>
    <row r="201" spans="1:65" s="14" customFormat="1" ht="11.25">
      <c r="B201" s="202"/>
      <c r="C201" s="203"/>
      <c r="D201" s="193" t="s">
        <v>223</v>
      </c>
      <c r="E201" s="203"/>
      <c r="F201" s="205" t="s">
        <v>368</v>
      </c>
      <c r="G201" s="203"/>
      <c r="H201" s="206">
        <v>136.03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223</v>
      </c>
      <c r="AU201" s="212" t="s">
        <v>85</v>
      </c>
      <c r="AV201" s="14" t="s">
        <v>85</v>
      </c>
      <c r="AW201" s="14" t="s">
        <v>4</v>
      </c>
      <c r="AX201" s="14" t="s">
        <v>83</v>
      </c>
      <c r="AY201" s="212" t="s">
        <v>212</v>
      </c>
    </row>
    <row r="202" spans="1:65" s="2" customFormat="1" ht="44.25" customHeight="1">
      <c r="A202" s="36"/>
      <c r="B202" s="37"/>
      <c r="C202" s="173" t="s">
        <v>369</v>
      </c>
      <c r="D202" s="173" t="s">
        <v>215</v>
      </c>
      <c r="E202" s="174" t="s">
        <v>370</v>
      </c>
      <c r="F202" s="175" t="s">
        <v>371</v>
      </c>
      <c r="G202" s="176" t="s">
        <v>88</v>
      </c>
      <c r="H202" s="177">
        <v>1531.9</v>
      </c>
      <c r="I202" s="178"/>
      <c r="J202" s="179">
        <f>ROUND(I202*H202,2)</f>
        <v>0</v>
      </c>
      <c r="K202" s="175" t="s">
        <v>218</v>
      </c>
      <c r="L202" s="41"/>
      <c r="M202" s="180" t="s">
        <v>19</v>
      </c>
      <c r="N202" s="181" t="s">
        <v>46</v>
      </c>
      <c r="O202" s="66"/>
      <c r="P202" s="182">
        <f>O202*H202</f>
        <v>0</v>
      </c>
      <c r="Q202" s="182">
        <v>2.6360000000000001E-2</v>
      </c>
      <c r="R202" s="182">
        <f>Q202*H202</f>
        <v>40.380884000000002</v>
      </c>
      <c r="S202" s="182">
        <v>0</v>
      </c>
      <c r="T202" s="18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4" t="s">
        <v>219</v>
      </c>
      <c r="AT202" s="184" t="s">
        <v>215</v>
      </c>
      <c r="AU202" s="184" t="s">
        <v>85</v>
      </c>
      <c r="AY202" s="19" t="s">
        <v>212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9" t="s">
        <v>83</v>
      </c>
      <c r="BK202" s="185">
        <f>ROUND(I202*H202,2)</f>
        <v>0</v>
      </c>
      <c r="BL202" s="19" t="s">
        <v>219</v>
      </c>
      <c r="BM202" s="184" t="s">
        <v>372</v>
      </c>
    </row>
    <row r="203" spans="1:65" s="2" customFormat="1" ht="11.25">
      <c r="A203" s="36"/>
      <c r="B203" s="37"/>
      <c r="C203" s="38"/>
      <c r="D203" s="186" t="s">
        <v>221</v>
      </c>
      <c r="E203" s="38"/>
      <c r="F203" s="187" t="s">
        <v>373</v>
      </c>
      <c r="G203" s="38"/>
      <c r="H203" s="38"/>
      <c r="I203" s="188"/>
      <c r="J203" s="38"/>
      <c r="K203" s="38"/>
      <c r="L203" s="41"/>
      <c r="M203" s="189"/>
      <c r="N203" s="190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221</v>
      </c>
      <c r="AU203" s="19" t="s">
        <v>85</v>
      </c>
    </row>
    <row r="204" spans="1:65" s="13" customFormat="1" ht="11.25">
      <c r="B204" s="191"/>
      <c r="C204" s="192"/>
      <c r="D204" s="193" t="s">
        <v>223</v>
      </c>
      <c r="E204" s="194" t="s">
        <v>19</v>
      </c>
      <c r="F204" s="195" t="s">
        <v>347</v>
      </c>
      <c r="G204" s="192"/>
      <c r="H204" s="194" t="s">
        <v>19</v>
      </c>
      <c r="I204" s="196"/>
      <c r="J204" s="192"/>
      <c r="K204" s="192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223</v>
      </c>
      <c r="AU204" s="201" t="s">
        <v>85</v>
      </c>
      <c r="AV204" s="13" t="s">
        <v>83</v>
      </c>
      <c r="AW204" s="13" t="s">
        <v>36</v>
      </c>
      <c r="AX204" s="13" t="s">
        <v>75</v>
      </c>
      <c r="AY204" s="201" t="s">
        <v>212</v>
      </c>
    </row>
    <row r="205" spans="1:65" s="13" customFormat="1" ht="11.25">
      <c r="B205" s="191"/>
      <c r="C205" s="192"/>
      <c r="D205" s="193" t="s">
        <v>223</v>
      </c>
      <c r="E205" s="194" t="s">
        <v>19</v>
      </c>
      <c r="F205" s="195" t="s">
        <v>348</v>
      </c>
      <c r="G205" s="192"/>
      <c r="H205" s="194" t="s">
        <v>19</v>
      </c>
      <c r="I205" s="196"/>
      <c r="J205" s="192"/>
      <c r="K205" s="192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223</v>
      </c>
      <c r="AU205" s="201" t="s">
        <v>85</v>
      </c>
      <c r="AV205" s="13" t="s">
        <v>83</v>
      </c>
      <c r="AW205" s="13" t="s">
        <v>36</v>
      </c>
      <c r="AX205" s="13" t="s">
        <v>75</v>
      </c>
      <c r="AY205" s="201" t="s">
        <v>212</v>
      </c>
    </row>
    <row r="206" spans="1:65" s="14" customFormat="1" ht="11.25">
      <c r="B206" s="202"/>
      <c r="C206" s="203"/>
      <c r="D206" s="193" t="s">
        <v>223</v>
      </c>
      <c r="E206" s="204" t="s">
        <v>19</v>
      </c>
      <c r="F206" s="205" t="s">
        <v>158</v>
      </c>
      <c r="G206" s="203"/>
      <c r="H206" s="206">
        <v>1020.3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223</v>
      </c>
      <c r="AU206" s="212" t="s">
        <v>85</v>
      </c>
      <c r="AV206" s="14" t="s">
        <v>85</v>
      </c>
      <c r="AW206" s="14" t="s">
        <v>36</v>
      </c>
      <c r="AX206" s="14" t="s">
        <v>75</v>
      </c>
      <c r="AY206" s="212" t="s">
        <v>212</v>
      </c>
    </row>
    <row r="207" spans="1:65" s="13" customFormat="1" ht="11.25">
      <c r="B207" s="191"/>
      <c r="C207" s="192"/>
      <c r="D207" s="193" t="s">
        <v>223</v>
      </c>
      <c r="E207" s="194" t="s">
        <v>19</v>
      </c>
      <c r="F207" s="195" t="s">
        <v>349</v>
      </c>
      <c r="G207" s="192"/>
      <c r="H207" s="194" t="s">
        <v>19</v>
      </c>
      <c r="I207" s="196"/>
      <c r="J207" s="192"/>
      <c r="K207" s="192"/>
      <c r="L207" s="197"/>
      <c r="M207" s="198"/>
      <c r="N207" s="199"/>
      <c r="O207" s="199"/>
      <c r="P207" s="199"/>
      <c r="Q207" s="199"/>
      <c r="R207" s="199"/>
      <c r="S207" s="199"/>
      <c r="T207" s="200"/>
      <c r="AT207" s="201" t="s">
        <v>223</v>
      </c>
      <c r="AU207" s="201" t="s">
        <v>85</v>
      </c>
      <c r="AV207" s="13" t="s">
        <v>83</v>
      </c>
      <c r="AW207" s="13" t="s">
        <v>36</v>
      </c>
      <c r="AX207" s="13" t="s">
        <v>75</v>
      </c>
      <c r="AY207" s="201" t="s">
        <v>212</v>
      </c>
    </row>
    <row r="208" spans="1:65" s="14" customFormat="1" ht="11.25">
      <c r="B208" s="202"/>
      <c r="C208" s="203"/>
      <c r="D208" s="193" t="s">
        <v>223</v>
      </c>
      <c r="E208" s="204" t="s">
        <v>19</v>
      </c>
      <c r="F208" s="205" t="s">
        <v>164</v>
      </c>
      <c r="G208" s="203"/>
      <c r="H208" s="206">
        <v>511.6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223</v>
      </c>
      <c r="AU208" s="212" t="s">
        <v>85</v>
      </c>
      <c r="AV208" s="14" t="s">
        <v>85</v>
      </c>
      <c r="AW208" s="14" t="s">
        <v>36</v>
      </c>
      <c r="AX208" s="14" t="s">
        <v>75</v>
      </c>
      <c r="AY208" s="212" t="s">
        <v>212</v>
      </c>
    </row>
    <row r="209" spans="1:65" s="15" customFormat="1" ht="11.25">
      <c r="B209" s="223"/>
      <c r="C209" s="224"/>
      <c r="D209" s="193" t="s">
        <v>223</v>
      </c>
      <c r="E209" s="225" t="s">
        <v>19</v>
      </c>
      <c r="F209" s="226" t="s">
        <v>320</v>
      </c>
      <c r="G209" s="224"/>
      <c r="H209" s="227">
        <v>1531.9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223</v>
      </c>
      <c r="AU209" s="233" t="s">
        <v>85</v>
      </c>
      <c r="AV209" s="15" t="s">
        <v>219</v>
      </c>
      <c r="AW209" s="15" t="s">
        <v>36</v>
      </c>
      <c r="AX209" s="15" t="s">
        <v>83</v>
      </c>
      <c r="AY209" s="233" t="s">
        <v>212</v>
      </c>
    </row>
    <row r="210" spans="1:65" s="2" customFormat="1" ht="44.25" customHeight="1">
      <c r="A210" s="36"/>
      <c r="B210" s="37"/>
      <c r="C210" s="173" t="s">
        <v>374</v>
      </c>
      <c r="D210" s="173" t="s">
        <v>215</v>
      </c>
      <c r="E210" s="174" t="s">
        <v>375</v>
      </c>
      <c r="F210" s="175" t="s">
        <v>376</v>
      </c>
      <c r="G210" s="176" t="s">
        <v>88</v>
      </c>
      <c r="H210" s="177">
        <v>351.8</v>
      </c>
      <c r="I210" s="178"/>
      <c r="J210" s="179">
        <f>ROUND(I210*H210,2)</f>
        <v>0</v>
      </c>
      <c r="K210" s="175" t="s">
        <v>218</v>
      </c>
      <c r="L210" s="41"/>
      <c r="M210" s="180" t="s">
        <v>19</v>
      </c>
      <c r="N210" s="181" t="s">
        <v>46</v>
      </c>
      <c r="O210" s="66"/>
      <c r="P210" s="182">
        <f>O210*H210</f>
        <v>0</v>
      </c>
      <c r="Q210" s="182">
        <v>7.9000000000000008E-3</v>
      </c>
      <c r="R210" s="182">
        <f>Q210*H210</f>
        <v>2.7792200000000005</v>
      </c>
      <c r="S210" s="182">
        <v>0</v>
      </c>
      <c r="T210" s="18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4" t="s">
        <v>219</v>
      </c>
      <c r="AT210" s="184" t="s">
        <v>215</v>
      </c>
      <c r="AU210" s="184" t="s">
        <v>85</v>
      </c>
      <c r="AY210" s="19" t="s">
        <v>212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9" t="s">
        <v>83</v>
      </c>
      <c r="BK210" s="185">
        <f>ROUND(I210*H210,2)</f>
        <v>0</v>
      </c>
      <c r="BL210" s="19" t="s">
        <v>219</v>
      </c>
      <c r="BM210" s="184" t="s">
        <v>377</v>
      </c>
    </row>
    <row r="211" spans="1:65" s="2" customFormat="1" ht="11.25">
      <c r="A211" s="36"/>
      <c r="B211" s="37"/>
      <c r="C211" s="38"/>
      <c r="D211" s="186" t="s">
        <v>221</v>
      </c>
      <c r="E211" s="38"/>
      <c r="F211" s="187" t="s">
        <v>378</v>
      </c>
      <c r="G211" s="38"/>
      <c r="H211" s="38"/>
      <c r="I211" s="188"/>
      <c r="J211" s="38"/>
      <c r="K211" s="38"/>
      <c r="L211" s="41"/>
      <c r="M211" s="189"/>
      <c r="N211" s="190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221</v>
      </c>
      <c r="AU211" s="19" t="s">
        <v>85</v>
      </c>
    </row>
    <row r="212" spans="1:65" s="13" customFormat="1" ht="22.5">
      <c r="B212" s="191"/>
      <c r="C212" s="192"/>
      <c r="D212" s="193" t="s">
        <v>223</v>
      </c>
      <c r="E212" s="194" t="s">
        <v>19</v>
      </c>
      <c r="F212" s="195" t="s">
        <v>379</v>
      </c>
      <c r="G212" s="192"/>
      <c r="H212" s="194" t="s">
        <v>19</v>
      </c>
      <c r="I212" s="196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223</v>
      </c>
      <c r="AU212" s="201" t="s">
        <v>85</v>
      </c>
      <c r="AV212" s="13" t="s">
        <v>83</v>
      </c>
      <c r="AW212" s="13" t="s">
        <v>36</v>
      </c>
      <c r="AX212" s="13" t="s">
        <v>75</v>
      </c>
      <c r="AY212" s="201" t="s">
        <v>212</v>
      </c>
    </row>
    <row r="213" spans="1:65" s="14" customFormat="1" ht="11.25">
      <c r="B213" s="202"/>
      <c r="C213" s="203"/>
      <c r="D213" s="193" t="s">
        <v>223</v>
      </c>
      <c r="E213" s="204" t="s">
        <v>19</v>
      </c>
      <c r="F213" s="205" t="s">
        <v>161</v>
      </c>
      <c r="G213" s="203"/>
      <c r="H213" s="206">
        <v>351.8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223</v>
      </c>
      <c r="AU213" s="212" t="s">
        <v>85</v>
      </c>
      <c r="AV213" s="14" t="s">
        <v>85</v>
      </c>
      <c r="AW213" s="14" t="s">
        <v>36</v>
      </c>
      <c r="AX213" s="14" t="s">
        <v>83</v>
      </c>
      <c r="AY213" s="212" t="s">
        <v>212</v>
      </c>
    </row>
    <row r="214" spans="1:65" s="2" customFormat="1" ht="44.25" customHeight="1">
      <c r="A214" s="36"/>
      <c r="B214" s="37"/>
      <c r="C214" s="173" t="s">
        <v>380</v>
      </c>
      <c r="D214" s="173" t="s">
        <v>215</v>
      </c>
      <c r="E214" s="174" t="s">
        <v>375</v>
      </c>
      <c r="F214" s="175" t="s">
        <v>376</v>
      </c>
      <c r="G214" s="176" t="s">
        <v>88</v>
      </c>
      <c r="H214" s="177">
        <v>765.95</v>
      </c>
      <c r="I214" s="178"/>
      <c r="J214" s="179">
        <f>ROUND(I214*H214,2)</f>
        <v>0</v>
      </c>
      <c r="K214" s="175" t="s">
        <v>218</v>
      </c>
      <c r="L214" s="41"/>
      <c r="M214" s="180" t="s">
        <v>19</v>
      </c>
      <c r="N214" s="181" t="s">
        <v>46</v>
      </c>
      <c r="O214" s="66"/>
      <c r="P214" s="182">
        <f>O214*H214</f>
        <v>0</v>
      </c>
      <c r="Q214" s="182">
        <v>7.9000000000000008E-3</v>
      </c>
      <c r="R214" s="182">
        <f>Q214*H214</f>
        <v>6.0510050000000009</v>
      </c>
      <c r="S214" s="182">
        <v>0</v>
      </c>
      <c r="T214" s="18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4" t="s">
        <v>219</v>
      </c>
      <c r="AT214" s="184" t="s">
        <v>215</v>
      </c>
      <c r="AU214" s="184" t="s">
        <v>85</v>
      </c>
      <c r="AY214" s="19" t="s">
        <v>212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9" t="s">
        <v>83</v>
      </c>
      <c r="BK214" s="185">
        <f>ROUND(I214*H214,2)</f>
        <v>0</v>
      </c>
      <c r="BL214" s="19" t="s">
        <v>219</v>
      </c>
      <c r="BM214" s="184" t="s">
        <v>381</v>
      </c>
    </row>
    <row r="215" spans="1:65" s="2" customFormat="1" ht="11.25">
      <c r="A215" s="36"/>
      <c r="B215" s="37"/>
      <c r="C215" s="38"/>
      <c r="D215" s="186" t="s">
        <v>221</v>
      </c>
      <c r="E215" s="38"/>
      <c r="F215" s="187" t="s">
        <v>378</v>
      </c>
      <c r="G215" s="38"/>
      <c r="H215" s="38"/>
      <c r="I215" s="188"/>
      <c r="J215" s="38"/>
      <c r="K215" s="38"/>
      <c r="L215" s="41"/>
      <c r="M215" s="189"/>
      <c r="N215" s="190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221</v>
      </c>
      <c r="AU215" s="19" t="s">
        <v>85</v>
      </c>
    </row>
    <row r="216" spans="1:65" s="13" customFormat="1" ht="22.5">
      <c r="B216" s="191"/>
      <c r="C216" s="192"/>
      <c r="D216" s="193" t="s">
        <v>223</v>
      </c>
      <c r="E216" s="194" t="s">
        <v>19</v>
      </c>
      <c r="F216" s="195" t="s">
        <v>382</v>
      </c>
      <c r="G216" s="192"/>
      <c r="H216" s="194" t="s">
        <v>19</v>
      </c>
      <c r="I216" s="196"/>
      <c r="J216" s="192"/>
      <c r="K216" s="192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223</v>
      </c>
      <c r="AU216" s="201" t="s">
        <v>85</v>
      </c>
      <c r="AV216" s="13" t="s">
        <v>83</v>
      </c>
      <c r="AW216" s="13" t="s">
        <v>36</v>
      </c>
      <c r="AX216" s="13" t="s">
        <v>75</v>
      </c>
      <c r="AY216" s="201" t="s">
        <v>212</v>
      </c>
    </row>
    <row r="217" spans="1:65" s="13" customFormat="1" ht="11.25">
      <c r="B217" s="191"/>
      <c r="C217" s="192"/>
      <c r="D217" s="193" t="s">
        <v>223</v>
      </c>
      <c r="E217" s="194" t="s">
        <v>19</v>
      </c>
      <c r="F217" s="195" t="s">
        <v>348</v>
      </c>
      <c r="G217" s="192"/>
      <c r="H217" s="194" t="s">
        <v>19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223</v>
      </c>
      <c r="AU217" s="201" t="s">
        <v>85</v>
      </c>
      <c r="AV217" s="13" t="s">
        <v>83</v>
      </c>
      <c r="AW217" s="13" t="s">
        <v>36</v>
      </c>
      <c r="AX217" s="13" t="s">
        <v>75</v>
      </c>
      <c r="AY217" s="201" t="s">
        <v>212</v>
      </c>
    </row>
    <row r="218" spans="1:65" s="14" customFormat="1" ht="11.25">
      <c r="B218" s="202"/>
      <c r="C218" s="203"/>
      <c r="D218" s="193" t="s">
        <v>223</v>
      </c>
      <c r="E218" s="204" t="s">
        <v>19</v>
      </c>
      <c r="F218" s="205" t="s">
        <v>383</v>
      </c>
      <c r="G218" s="203"/>
      <c r="H218" s="206">
        <v>510.15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223</v>
      </c>
      <c r="AU218" s="212" t="s">
        <v>85</v>
      </c>
      <c r="AV218" s="14" t="s">
        <v>85</v>
      </c>
      <c r="AW218" s="14" t="s">
        <v>36</v>
      </c>
      <c r="AX218" s="14" t="s">
        <v>75</v>
      </c>
      <c r="AY218" s="212" t="s">
        <v>212</v>
      </c>
    </row>
    <row r="219" spans="1:65" s="13" customFormat="1" ht="11.25">
      <c r="B219" s="191"/>
      <c r="C219" s="192"/>
      <c r="D219" s="193" t="s">
        <v>223</v>
      </c>
      <c r="E219" s="194" t="s">
        <v>19</v>
      </c>
      <c r="F219" s="195" t="s">
        <v>349</v>
      </c>
      <c r="G219" s="192"/>
      <c r="H219" s="194" t="s">
        <v>19</v>
      </c>
      <c r="I219" s="196"/>
      <c r="J219" s="192"/>
      <c r="K219" s="192"/>
      <c r="L219" s="197"/>
      <c r="M219" s="198"/>
      <c r="N219" s="199"/>
      <c r="O219" s="199"/>
      <c r="P219" s="199"/>
      <c r="Q219" s="199"/>
      <c r="R219" s="199"/>
      <c r="S219" s="199"/>
      <c r="T219" s="200"/>
      <c r="AT219" s="201" t="s">
        <v>223</v>
      </c>
      <c r="AU219" s="201" t="s">
        <v>85</v>
      </c>
      <c r="AV219" s="13" t="s">
        <v>83</v>
      </c>
      <c r="AW219" s="13" t="s">
        <v>36</v>
      </c>
      <c r="AX219" s="13" t="s">
        <v>75</v>
      </c>
      <c r="AY219" s="201" t="s">
        <v>212</v>
      </c>
    </row>
    <row r="220" spans="1:65" s="14" customFormat="1" ht="11.25">
      <c r="B220" s="202"/>
      <c r="C220" s="203"/>
      <c r="D220" s="193" t="s">
        <v>223</v>
      </c>
      <c r="E220" s="204" t="s">
        <v>19</v>
      </c>
      <c r="F220" s="205" t="s">
        <v>384</v>
      </c>
      <c r="G220" s="203"/>
      <c r="H220" s="206">
        <v>255.8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223</v>
      </c>
      <c r="AU220" s="212" t="s">
        <v>85</v>
      </c>
      <c r="AV220" s="14" t="s">
        <v>85</v>
      </c>
      <c r="AW220" s="14" t="s">
        <v>36</v>
      </c>
      <c r="AX220" s="14" t="s">
        <v>75</v>
      </c>
      <c r="AY220" s="212" t="s">
        <v>212</v>
      </c>
    </row>
    <row r="221" spans="1:65" s="15" customFormat="1" ht="11.25">
      <c r="B221" s="223"/>
      <c r="C221" s="224"/>
      <c r="D221" s="193" t="s">
        <v>223</v>
      </c>
      <c r="E221" s="225" t="s">
        <v>19</v>
      </c>
      <c r="F221" s="226" t="s">
        <v>320</v>
      </c>
      <c r="G221" s="224"/>
      <c r="H221" s="227">
        <v>765.95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AT221" s="233" t="s">
        <v>223</v>
      </c>
      <c r="AU221" s="233" t="s">
        <v>85</v>
      </c>
      <c r="AV221" s="15" t="s">
        <v>219</v>
      </c>
      <c r="AW221" s="15" t="s">
        <v>36</v>
      </c>
      <c r="AX221" s="15" t="s">
        <v>83</v>
      </c>
      <c r="AY221" s="233" t="s">
        <v>212</v>
      </c>
    </row>
    <row r="222" spans="1:65" s="2" customFormat="1" ht="37.9" customHeight="1">
      <c r="A222" s="36"/>
      <c r="B222" s="37"/>
      <c r="C222" s="173" t="s">
        <v>385</v>
      </c>
      <c r="D222" s="173" t="s">
        <v>215</v>
      </c>
      <c r="E222" s="174" t="s">
        <v>386</v>
      </c>
      <c r="F222" s="175" t="s">
        <v>387</v>
      </c>
      <c r="G222" s="176" t="s">
        <v>88</v>
      </c>
      <c r="H222" s="177">
        <v>302.7</v>
      </c>
      <c r="I222" s="178"/>
      <c r="J222" s="179">
        <f>ROUND(I222*H222,2)</f>
        <v>0</v>
      </c>
      <c r="K222" s="175" t="s">
        <v>218</v>
      </c>
      <c r="L222" s="41"/>
      <c r="M222" s="180" t="s">
        <v>19</v>
      </c>
      <c r="N222" s="181" t="s">
        <v>46</v>
      </c>
      <c r="O222" s="66"/>
      <c r="P222" s="182">
        <f>O222*H222</f>
        <v>0</v>
      </c>
      <c r="Q222" s="182">
        <v>2.0000000000000002E-5</v>
      </c>
      <c r="R222" s="182">
        <f>Q222*H222</f>
        <v>6.0540000000000004E-3</v>
      </c>
      <c r="S222" s="182">
        <v>1.0000000000000001E-5</v>
      </c>
      <c r="T222" s="183">
        <f>S222*H222</f>
        <v>3.0270000000000002E-3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4" t="s">
        <v>219</v>
      </c>
      <c r="AT222" s="184" t="s">
        <v>215</v>
      </c>
      <c r="AU222" s="184" t="s">
        <v>85</v>
      </c>
      <c r="AY222" s="19" t="s">
        <v>212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9" t="s">
        <v>83</v>
      </c>
      <c r="BK222" s="185">
        <f>ROUND(I222*H222,2)</f>
        <v>0</v>
      </c>
      <c r="BL222" s="19" t="s">
        <v>219</v>
      </c>
      <c r="BM222" s="184" t="s">
        <v>388</v>
      </c>
    </row>
    <row r="223" spans="1:65" s="2" customFormat="1" ht="11.25">
      <c r="A223" s="36"/>
      <c r="B223" s="37"/>
      <c r="C223" s="38"/>
      <c r="D223" s="186" t="s">
        <v>221</v>
      </c>
      <c r="E223" s="38"/>
      <c r="F223" s="187" t="s">
        <v>389</v>
      </c>
      <c r="G223" s="38"/>
      <c r="H223" s="38"/>
      <c r="I223" s="188"/>
      <c r="J223" s="38"/>
      <c r="K223" s="38"/>
      <c r="L223" s="41"/>
      <c r="M223" s="189"/>
      <c r="N223" s="190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221</v>
      </c>
      <c r="AU223" s="19" t="s">
        <v>85</v>
      </c>
    </row>
    <row r="224" spans="1:65" s="13" customFormat="1" ht="11.25">
      <c r="B224" s="191"/>
      <c r="C224" s="192"/>
      <c r="D224" s="193" t="s">
        <v>223</v>
      </c>
      <c r="E224" s="194" t="s">
        <v>19</v>
      </c>
      <c r="F224" s="195" t="s">
        <v>390</v>
      </c>
      <c r="G224" s="192"/>
      <c r="H224" s="194" t="s">
        <v>19</v>
      </c>
      <c r="I224" s="196"/>
      <c r="J224" s="192"/>
      <c r="K224" s="192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223</v>
      </c>
      <c r="AU224" s="201" t="s">
        <v>85</v>
      </c>
      <c r="AV224" s="13" t="s">
        <v>83</v>
      </c>
      <c r="AW224" s="13" t="s">
        <v>36</v>
      </c>
      <c r="AX224" s="13" t="s">
        <v>75</v>
      </c>
      <c r="AY224" s="201" t="s">
        <v>212</v>
      </c>
    </row>
    <row r="225" spans="1:65" s="14" customFormat="1" ht="11.25">
      <c r="B225" s="202"/>
      <c r="C225" s="203"/>
      <c r="D225" s="193" t="s">
        <v>223</v>
      </c>
      <c r="E225" s="204" t="s">
        <v>19</v>
      </c>
      <c r="F225" s="205" t="s">
        <v>123</v>
      </c>
      <c r="G225" s="203"/>
      <c r="H225" s="206">
        <v>302.7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223</v>
      </c>
      <c r="AU225" s="212" t="s">
        <v>85</v>
      </c>
      <c r="AV225" s="14" t="s">
        <v>85</v>
      </c>
      <c r="AW225" s="14" t="s">
        <v>36</v>
      </c>
      <c r="AX225" s="14" t="s">
        <v>83</v>
      </c>
      <c r="AY225" s="212" t="s">
        <v>212</v>
      </c>
    </row>
    <row r="226" spans="1:65" s="12" customFormat="1" ht="22.9" customHeight="1">
      <c r="B226" s="157"/>
      <c r="C226" s="158"/>
      <c r="D226" s="159" t="s">
        <v>74</v>
      </c>
      <c r="E226" s="171" t="s">
        <v>94</v>
      </c>
      <c r="F226" s="171" t="s">
        <v>391</v>
      </c>
      <c r="G226" s="158"/>
      <c r="H226" s="158"/>
      <c r="I226" s="161"/>
      <c r="J226" s="172">
        <f>BK226</f>
        <v>0</v>
      </c>
      <c r="K226" s="158"/>
      <c r="L226" s="163"/>
      <c r="M226" s="164"/>
      <c r="N226" s="165"/>
      <c r="O226" s="165"/>
      <c r="P226" s="166">
        <f>SUM(P227:P287)</f>
        <v>0</v>
      </c>
      <c r="Q226" s="165"/>
      <c r="R226" s="166">
        <f>SUM(R227:R287)</f>
        <v>9.9711959999999991</v>
      </c>
      <c r="S226" s="165"/>
      <c r="T226" s="167">
        <f>SUM(T227:T287)</f>
        <v>110.26719999999999</v>
      </c>
      <c r="AR226" s="168" t="s">
        <v>83</v>
      </c>
      <c r="AT226" s="169" t="s">
        <v>74</v>
      </c>
      <c r="AU226" s="169" t="s">
        <v>83</v>
      </c>
      <c r="AY226" s="168" t="s">
        <v>212</v>
      </c>
      <c r="BK226" s="170">
        <f>SUM(BK227:BK287)</f>
        <v>0</v>
      </c>
    </row>
    <row r="227" spans="1:65" s="2" customFormat="1" ht="49.15" customHeight="1">
      <c r="A227" s="36"/>
      <c r="B227" s="37"/>
      <c r="C227" s="173" t="s">
        <v>392</v>
      </c>
      <c r="D227" s="173" t="s">
        <v>215</v>
      </c>
      <c r="E227" s="174" t="s">
        <v>393</v>
      </c>
      <c r="F227" s="175" t="s">
        <v>394</v>
      </c>
      <c r="G227" s="176" t="s">
        <v>93</v>
      </c>
      <c r="H227" s="177">
        <v>59.62</v>
      </c>
      <c r="I227" s="178"/>
      <c r="J227" s="179">
        <f>ROUND(I227*H227,2)</f>
        <v>0</v>
      </c>
      <c r="K227" s="175" t="s">
        <v>218</v>
      </c>
      <c r="L227" s="41"/>
      <c r="M227" s="180" t="s">
        <v>19</v>
      </c>
      <c r="N227" s="181" t="s">
        <v>46</v>
      </c>
      <c r="O227" s="66"/>
      <c r="P227" s="182">
        <f>O227*H227</f>
        <v>0</v>
      </c>
      <c r="Q227" s="182">
        <v>0.14041999999999999</v>
      </c>
      <c r="R227" s="182">
        <f>Q227*H227</f>
        <v>8.3718403999999982</v>
      </c>
      <c r="S227" s="182">
        <v>0</v>
      </c>
      <c r="T227" s="183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4" t="s">
        <v>219</v>
      </c>
      <c r="AT227" s="184" t="s">
        <v>215</v>
      </c>
      <c r="AU227" s="184" t="s">
        <v>85</v>
      </c>
      <c r="AY227" s="19" t="s">
        <v>212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9" t="s">
        <v>83</v>
      </c>
      <c r="BK227" s="185">
        <f>ROUND(I227*H227,2)</f>
        <v>0</v>
      </c>
      <c r="BL227" s="19" t="s">
        <v>219</v>
      </c>
      <c r="BM227" s="184" t="s">
        <v>395</v>
      </c>
    </row>
    <row r="228" spans="1:65" s="2" customFormat="1" ht="11.25">
      <c r="A228" s="36"/>
      <c r="B228" s="37"/>
      <c r="C228" s="38"/>
      <c r="D228" s="186" t="s">
        <v>221</v>
      </c>
      <c r="E228" s="38"/>
      <c r="F228" s="187" t="s">
        <v>396</v>
      </c>
      <c r="G228" s="38"/>
      <c r="H228" s="38"/>
      <c r="I228" s="188"/>
      <c r="J228" s="38"/>
      <c r="K228" s="38"/>
      <c r="L228" s="41"/>
      <c r="M228" s="189"/>
      <c r="N228" s="190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221</v>
      </c>
      <c r="AU228" s="19" t="s">
        <v>85</v>
      </c>
    </row>
    <row r="229" spans="1:65" s="13" customFormat="1" ht="11.25">
      <c r="B229" s="191"/>
      <c r="C229" s="192"/>
      <c r="D229" s="193" t="s">
        <v>223</v>
      </c>
      <c r="E229" s="194" t="s">
        <v>19</v>
      </c>
      <c r="F229" s="195" t="s">
        <v>397</v>
      </c>
      <c r="G229" s="192"/>
      <c r="H229" s="194" t="s">
        <v>19</v>
      </c>
      <c r="I229" s="196"/>
      <c r="J229" s="192"/>
      <c r="K229" s="192"/>
      <c r="L229" s="197"/>
      <c r="M229" s="198"/>
      <c r="N229" s="199"/>
      <c r="O229" s="199"/>
      <c r="P229" s="199"/>
      <c r="Q229" s="199"/>
      <c r="R229" s="199"/>
      <c r="S229" s="199"/>
      <c r="T229" s="200"/>
      <c r="AT229" s="201" t="s">
        <v>223</v>
      </c>
      <c r="AU229" s="201" t="s">
        <v>85</v>
      </c>
      <c r="AV229" s="13" t="s">
        <v>83</v>
      </c>
      <c r="AW229" s="13" t="s">
        <v>36</v>
      </c>
      <c r="AX229" s="13" t="s">
        <v>75</v>
      </c>
      <c r="AY229" s="201" t="s">
        <v>212</v>
      </c>
    </row>
    <row r="230" spans="1:65" s="14" customFormat="1" ht="11.25">
      <c r="B230" s="202"/>
      <c r="C230" s="203"/>
      <c r="D230" s="193" t="s">
        <v>223</v>
      </c>
      <c r="E230" s="204" t="s">
        <v>19</v>
      </c>
      <c r="F230" s="205" t="s">
        <v>398</v>
      </c>
      <c r="G230" s="203"/>
      <c r="H230" s="206">
        <v>59.62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223</v>
      </c>
      <c r="AU230" s="212" t="s">
        <v>85</v>
      </c>
      <c r="AV230" s="14" t="s">
        <v>85</v>
      </c>
      <c r="AW230" s="14" t="s">
        <v>36</v>
      </c>
      <c r="AX230" s="14" t="s">
        <v>83</v>
      </c>
      <c r="AY230" s="212" t="s">
        <v>212</v>
      </c>
    </row>
    <row r="231" spans="1:65" s="2" customFormat="1" ht="21.75" customHeight="1">
      <c r="A231" s="36"/>
      <c r="B231" s="37"/>
      <c r="C231" s="213" t="s">
        <v>399</v>
      </c>
      <c r="D231" s="213" t="s">
        <v>285</v>
      </c>
      <c r="E231" s="214" t="s">
        <v>400</v>
      </c>
      <c r="F231" s="215" t="s">
        <v>401</v>
      </c>
      <c r="G231" s="216" t="s">
        <v>93</v>
      </c>
      <c r="H231" s="217">
        <v>60.811999999999998</v>
      </c>
      <c r="I231" s="218"/>
      <c r="J231" s="219">
        <f>ROUND(I231*H231,2)</f>
        <v>0</v>
      </c>
      <c r="K231" s="215" t="s">
        <v>218</v>
      </c>
      <c r="L231" s="220"/>
      <c r="M231" s="221" t="s">
        <v>19</v>
      </c>
      <c r="N231" s="222" t="s">
        <v>46</v>
      </c>
      <c r="O231" s="66"/>
      <c r="P231" s="182">
        <f>O231*H231</f>
        <v>0</v>
      </c>
      <c r="Q231" s="182">
        <v>2.63E-2</v>
      </c>
      <c r="R231" s="182">
        <f>Q231*H231</f>
        <v>1.5993556</v>
      </c>
      <c r="S231" s="182">
        <v>0</v>
      </c>
      <c r="T231" s="183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4" t="s">
        <v>289</v>
      </c>
      <c r="AT231" s="184" t="s">
        <v>285</v>
      </c>
      <c r="AU231" s="184" t="s">
        <v>85</v>
      </c>
      <c r="AY231" s="19" t="s">
        <v>212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9" t="s">
        <v>83</v>
      </c>
      <c r="BK231" s="185">
        <f>ROUND(I231*H231,2)</f>
        <v>0</v>
      </c>
      <c r="BL231" s="19" t="s">
        <v>219</v>
      </c>
      <c r="BM231" s="184" t="s">
        <v>402</v>
      </c>
    </row>
    <row r="232" spans="1:65" s="14" customFormat="1" ht="11.25">
      <c r="B232" s="202"/>
      <c r="C232" s="203"/>
      <c r="D232" s="193" t="s">
        <v>223</v>
      </c>
      <c r="E232" s="203"/>
      <c r="F232" s="205" t="s">
        <v>403</v>
      </c>
      <c r="G232" s="203"/>
      <c r="H232" s="206">
        <v>60.811999999999998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223</v>
      </c>
      <c r="AU232" s="212" t="s">
        <v>85</v>
      </c>
      <c r="AV232" s="14" t="s">
        <v>85</v>
      </c>
      <c r="AW232" s="14" t="s">
        <v>4</v>
      </c>
      <c r="AX232" s="14" t="s">
        <v>83</v>
      </c>
      <c r="AY232" s="212" t="s">
        <v>212</v>
      </c>
    </row>
    <row r="233" spans="1:65" s="2" customFormat="1" ht="44.25" customHeight="1">
      <c r="A233" s="36"/>
      <c r="B233" s="37"/>
      <c r="C233" s="173" t="s">
        <v>83</v>
      </c>
      <c r="D233" s="173" t="s">
        <v>215</v>
      </c>
      <c r="E233" s="174" t="s">
        <v>404</v>
      </c>
      <c r="F233" s="175" t="s">
        <v>405</v>
      </c>
      <c r="G233" s="176" t="s">
        <v>88</v>
      </c>
      <c r="H233" s="177">
        <v>1963</v>
      </c>
      <c r="I233" s="178"/>
      <c r="J233" s="179">
        <f>ROUND(I233*H233,2)</f>
        <v>0</v>
      </c>
      <c r="K233" s="175" t="s">
        <v>218</v>
      </c>
      <c r="L233" s="41"/>
      <c r="M233" s="180" t="s">
        <v>19</v>
      </c>
      <c r="N233" s="181" t="s">
        <v>46</v>
      </c>
      <c r="O233" s="66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4" t="s">
        <v>219</v>
      </c>
      <c r="AT233" s="184" t="s">
        <v>215</v>
      </c>
      <c r="AU233" s="184" t="s">
        <v>85</v>
      </c>
      <c r="AY233" s="19" t="s">
        <v>212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9" t="s">
        <v>83</v>
      </c>
      <c r="BK233" s="185">
        <f>ROUND(I233*H233,2)</f>
        <v>0</v>
      </c>
      <c r="BL233" s="19" t="s">
        <v>219</v>
      </c>
      <c r="BM233" s="184" t="s">
        <v>406</v>
      </c>
    </row>
    <row r="234" spans="1:65" s="2" customFormat="1" ht="11.25">
      <c r="A234" s="36"/>
      <c r="B234" s="37"/>
      <c r="C234" s="38"/>
      <c r="D234" s="186" t="s">
        <v>221</v>
      </c>
      <c r="E234" s="38"/>
      <c r="F234" s="187" t="s">
        <v>407</v>
      </c>
      <c r="G234" s="38"/>
      <c r="H234" s="38"/>
      <c r="I234" s="188"/>
      <c r="J234" s="38"/>
      <c r="K234" s="38"/>
      <c r="L234" s="41"/>
      <c r="M234" s="189"/>
      <c r="N234" s="190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221</v>
      </c>
      <c r="AU234" s="19" t="s">
        <v>85</v>
      </c>
    </row>
    <row r="235" spans="1:65" s="13" customFormat="1" ht="11.25">
      <c r="B235" s="191"/>
      <c r="C235" s="192"/>
      <c r="D235" s="193" t="s">
        <v>223</v>
      </c>
      <c r="E235" s="194" t="s">
        <v>19</v>
      </c>
      <c r="F235" s="195" t="s">
        <v>390</v>
      </c>
      <c r="G235" s="192"/>
      <c r="H235" s="194" t="s">
        <v>19</v>
      </c>
      <c r="I235" s="196"/>
      <c r="J235" s="192"/>
      <c r="K235" s="192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223</v>
      </c>
      <c r="AU235" s="201" t="s">
        <v>85</v>
      </c>
      <c r="AV235" s="13" t="s">
        <v>83</v>
      </c>
      <c r="AW235" s="13" t="s">
        <v>36</v>
      </c>
      <c r="AX235" s="13" t="s">
        <v>75</v>
      </c>
      <c r="AY235" s="201" t="s">
        <v>212</v>
      </c>
    </row>
    <row r="236" spans="1:65" s="14" customFormat="1" ht="11.25">
      <c r="B236" s="202"/>
      <c r="C236" s="203"/>
      <c r="D236" s="193" t="s">
        <v>223</v>
      </c>
      <c r="E236" s="204" t="s">
        <v>19</v>
      </c>
      <c r="F236" s="205" t="s">
        <v>86</v>
      </c>
      <c r="G236" s="203"/>
      <c r="H236" s="206">
        <v>1963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223</v>
      </c>
      <c r="AU236" s="212" t="s">
        <v>85</v>
      </c>
      <c r="AV236" s="14" t="s">
        <v>85</v>
      </c>
      <c r="AW236" s="14" t="s">
        <v>36</v>
      </c>
      <c r="AX236" s="14" t="s">
        <v>83</v>
      </c>
      <c r="AY236" s="212" t="s">
        <v>212</v>
      </c>
    </row>
    <row r="237" spans="1:65" s="2" customFormat="1" ht="55.5" customHeight="1">
      <c r="A237" s="36"/>
      <c r="B237" s="37"/>
      <c r="C237" s="173" t="s">
        <v>85</v>
      </c>
      <c r="D237" s="173" t="s">
        <v>215</v>
      </c>
      <c r="E237" s="174" t="s">
        <v>408</v>
      </c>
      <c r="F237" s="175" t="s">
        <v>409</v>
      </c>
      <c r="G237" s="176" t="s">
        <v>88</v>
      </c>
      <c r="H237" s="177">
        <v>1963</v>
      </c>
      <c r="I237" s="178"/>
      <c r="J237" s="179">
        <f>ROUND(I237*H237,2)</f>
        <v>0</v>
      </c>
      <c r="K237" s="175" t="s">
        <v>218</v>
      </c>
      <c r="L237" s="41"/>
      <c r="M237" s="180" t="s">
        <v>19</v>
      </c>
      <c r="N237" s="181" t="s">
        <v>46</v>
      </c>
      <c r="O237" s="66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4" t="s">
        <v>219</v>
      </c>
      <c r="AT237" s="184" t="s">
        <v>215</v>
      </c>
      <c r="AU237" s="184" t="s">
        <v>85</v>
      </c>
      <c r="AY237" s="19" t="s">
        <v>212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9" t="s">
        <v>83</v>
      </c>
      <c r="BK237" s="185">
        <f>ROUND(I237*H237,2)</f>
        <v>0</v>
      </c>
      <c r="BL237" s="19" t="s">
        <v>219</v>
      </c>
      <c r="BM237" s="184" t="s">
        <v>410</v>
      </c>
    </row>
    <row r="238" spans="1:65" s="2" customFormat="1" ht="11.25">
      <c r="A238" s="36"/>
      <c r="B238" s="37"/>
      <c r="C238" s="38"/>
      <c r="D238" s="186" t="s">
        <v>221</v>
      </c>
      <c r="E238" s="38"/>
      <c r="F238" s="187" t="s">
        <v>411</v>
      </c>
      <c r="G238" s="38"/>
      <c r="H238" s="38"/>
      <c r="I238" s="188"/>
      <c r="J238" s="38"/>
      <c r="K238" s="38"/>
      <c r="L238" s="41"/>
      <c r="M238" s="189"/>
      <c r="N238" s="190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221</v>
      </c>
      <c r="AU238" s="19" t="s">
        <v>85</v>
      </c>
    </row>
    <row r="239" spans="1:65" s="13" customFormat="1" ht="11.25">
      <c r="B239" s="191"/>
      <c r="C239" s="192"/>
      <c r="D239" s="193" t="s">
        <v>223</v>
      </c>
      <c r="E239" s="194" t="s">
        <v>19</v>
      </c>
      <c r="F239" s="195" t="s">
        <v>412</v>
      </c>
      <c r="G239" s="192"/>
      <c r="H239" s="194" t="s">
        <v>19</v>
      </c>
      <c r="I239" s="196"/>
      <c r="J239" s="192"/>
      <c r="K239" s="192"/>
      <c r="L239" s="197"/>
      <c r="M239" s="198"/>
      <c r="N239" s="199"/>
      <c r="O239" s="199"/>
      <c r="P239" s="199"/>
      <c r="Q239" s="199"/>
      <c r="R239" s="199"/>
      <c r="S239" s="199"/>
      <c r="T239" s="200"/>
      <c r="AT239" s="201" t="s">
        <v>223</v>
      </c>
      <c r="AU239" s="201" t="s">
        <v>85</v>
      </c>
      <c r="AV239" s="13" t="s">
        <v>83</v>
      </c>
      <c r="AW239" s="13" t="s">
        <v>36</v>
      </c>
      <c r="AX239" s="13" t="s">
        <v>75</v>
      </c>
      <c r="AY239" s="201" t="s">
        <v>212</v>
      </c>
    </row>
    <row r="240" spans="1:65" s="14" customFormat="1" ht="11.25">
      <c r="B240" s="202"/>
      <c r="C240" s="203"/>
      <c r="D240" s="193" t="s">
        <v>223</v>
      </c>
      <c r="E240" s="204" t="s">
        <v>19</v>
      </c>
      <c r="F240" s="205" t="s">
        <v>86</v>
      </c>
      <c r="G240" s="203"/>
      <c r="H240" s="206">
        <v>1963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223</v>
      </c>
      <c r="AU240" s="212" t="s">
        <v>85</v>
      </c>
      <c r="AV240" s="14" t="s">
        <v>85</v>
      </c>
      <c r="AW240" s="14" t="s">
        <v>36</v>
      </c>
      <c r="AX240" s="14" t="s">
        <v>83</v>
      </c>
      <c r="AY240" s="212" t="s">
        <v>212</v>
      </c>
    </row>
    <row r="241" spans="1:65" s="2" customFormat="1" ht="44.25" customHeight="1">
      <c r="A241" s="36"/>
      <c r="B241" s="37"/>
      <c r="C241" s="173" t="s">
        <v>90</v>
      </c>
      <c r="D241" s="173" t="s">
        <v>215</v>
      </c>
      <c r="E241" s="174" t="s">
        <v>413</v>
      </c>
      <c r="F241" s="175" t="s">
        <v>414</v>
      </c>
      <c r="G241" s="176" t="s">
        <v>88</v>
      </c>
      <c r="H241" s="177">
        <v>1963</v>
      </c>
      <c r="I241" s="178"/>
      <c r="J241" s="179">
        <f>ROUND(I241*H241,2)</f>
        <v>0</v>
      </c>
      <c r="K241" s="175" t="s">
        <v>218</v>
      </c>
      <c r="L241" s="41"/>
      <c r="M241" s="180" t="s">
        <v>19</v>
      </c>
      <c r="N241" s="181" t="s">
        <v>46</v>
      </c>
      <c r="O241" s="66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4" t="s">
        <v>219</v>
      </c>
      <c r="AT241" s="184" t="s">
        <v>215</v>
      </c>
      <c r="AU241" s="184" t="s">
        <v>85</v>
      </c>
      <c r="AY241" s="19" t="s">
        <v>212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9" t="s">
        <v>83</v>
      </c>
      <c r="BK241" s="185">
        <f>ROUND(I241*H241,2)</f>
        <v>0</v>
      </c>
      <c r="BL241" s="19" t="s">
        <v>219</v>
      </c>
      <c r="BM241" s="184" t="s">
        <v>415</v>
      </c>
    </row>
    <row r="242" spans="1:65" s="2" customFormat="1" ht="11.25">
      <c r="A242" s="36"/>
      <c r="B242" s="37"/>
      <c r="C242" s="38"/>
      <c r="D242" s="186" t="s">
        <v>221</v>
      </c>
      <c r="E242" s="38"/>
      <c r="F242" s="187" t="s">
        <v>416</v>
      </c>
      <c r="G242" s="38"/>
      <c r="H242" s="38"/>
      <c r="I242" s="188"/>
      <c r="J242" s="38"/>
      <c r="K242" s="38"/>
      <c r="L242" s="41"/>
      <c r="M242" s="189"/>
      <c r="N242" s="190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221</v>
      </c>
      <c r="AU242" s="19" t="s">
        <v>85</v>
      </c>
    </row>
    <row r="243" spans="1:65" s="13" customFormat="1" ht="11.25">
      <c r="B243" s="191"/>
      <c r="C243" s="192"/>
      <c r="D243" s="193" t="s">
        <v>223</v>
      </c>
      <c r="E243" s="194" t="s">
        <v>19</v>
      </c>
      <c r="F243" s="195" t="s">
        <v>390</v>
      </c>
      <c r="G243" s="192"/>
      <c r="H243" s="194" t="s">
        <v>19</v>
      </c>
      <c r="I243" s="196"/>
      <c r="J243" s="192"/>
      <c r="K243" s="192"/>
      <c r="L243" s="197"/>
      <c r="M243" s="198"/>
      <c r="N243" s="199"/>
      <c r="O243" s="199"/>
      <c r="P243" s="199"/>
      <c r="Q243" s="199"/>
      <c r="R243" s="199"/>
      <c r="S243" s="199"/>
      <c r="T243" s="200"/>
      <c r="AT243" s="201" t="s">
        <v>223</v>
      </c>
      <c r="AU243" s="201" t="s">
        <v>85</v>
      </c>
      <c r="AV243" s="13" t="s">
        <v>83</v>
      </c>
      <c r="AW243" s="13" t="s">
        <v>36</v>
      </c>
      <c r="AX243" s="13" t="s">
        <v>75</v>
      </c>
      <c r="AY243" s="201" t="s">
        <v>212</v>
      </c>
    </row>
    <row r="244" spans="1:65" s="14" customFormat="1" ht="11.25">
      <c r="B244" s="202"/>
      <c r="C244" s="203"/>
      <c r="D244" s="193" t="s">
        <v>223</v>
      </c>
      <c r="E244" s="204" t="s">
        <v>19</v>
      </c>
      <c r="F244" s="205" t="s">
        <v>86</v>
      </c>
      <c r="G244" s="203"/>
      <c r="H244" s="206">
        <v>1963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223</v>
      </c>
      <c r="AU244" s="212" t="s">
        <v>85</v>
      </c>
      <c r="AV244" s="14" t="s">
        <v>85</v>
      </c>
      <c r="AW244" s="14" t="s">
        <v>36</v>
      </c>
      <c r="AX244" s="14" t="s">
        <v>83</v>
      </c>
      <c r="AY244" s="212" t="s">
        <v>212</v>
      </c>
    </row>
    <row r="245" spans="1:65" s="2" customFormat="1" ht="24.2" customHeight="1">
      <c r="A245" s="36"/>
      <c r="B245" s="37"/>
      <c r="C245" s="173" t="s">
        <v>219</v>
      </c>
      <c r="D245" s="173" t="s">
        <v>215</v>
      </c>
      <c r="E245" s="174" t="s">
        <v>417</v>
      </c>
      <c r="F245" s="175" t="s">
        <v>418</v>
      </c>
      <c r="G245" s="176" t="s">
        <v>88</v>
      </c>
      <c r="H245" s="177">
        <v>1963</v>
      </c>
      <c r="I245" s="178"/>
      <c r="J245" s="179">
        <f>ROUND(I245*H245,2)</f>
        <v>0</v>
      </c>
      <c r="K245" s="175" t="s">
        <v>218</v>
      </c>
      <c r="L245" s="41"/>
      <c r="M245" s="180" t="s">
        <v>19</v>
      </c>
      <c r="N245" s="181" t="s">
        <v>46</v>
      </c>
      <c r="O245" s="66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4" t="s">
        <v>219</v>
      </c>
      <c r="AT245" s="184" t="s">
        <v>215</v>
      </c>
      <c r="AU245" s="184" t="s">
        <v>85</v>
      </c>
      <c r="AY245" s="19" t="s">
        <v>212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9" t="s">
        <v>83</v>
      </c>
      <c r="BK245" s="185">
        <f>ROUND(I245*H245,2)</f>
        <v>0</v>
      </c>
      <c r="BL245" s="19" t="s">
        <v>219</v>
      </c>
      <c r="BM245" s="184" t="s">
        <v>419</v>
      </c>
    </row>
    <row r="246" spans="1:65" s="2" customFormat="1" ht="11.25">
      <c r="A246" s="36"/>
      <c r="B246" s="37"/>
      <c r="C246" s="38"/>
      <c r="D246" s="186" t="s">
        <v>221</v>
      </c>
      <c r="E246" s="38"/>
      <c r="F246" s="187" t="s">
        <v>420</v>
      </c>
      <c r="G246" s="38"/>
      <c r="H246" s="38"/>
      <c r="I246" s="188"/>
      <c r="J246" s="38"/>
      <c r="K246" s="38"/>
      <c r="L246" s="41"/>
      <c r="M246" s="189"/>
      <c r="N246" s="190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221</v>
      </c>
      <c r="AU246" s="19" t="s">
        <v>85</v>
      </c>
    </row>
    <row r="247" spans="1:65" s="13" customFormat="1" ht="11.25">
      <c r="B247" s="191"/>
      <c r="C247" s="192"/>
      <c r="D247" s="193" t="s">
        <v>223</v>
      </c>
      <c r="E247" s="194" t="s">
        <v>19</v>
      </c>
      <c r="F247" s="195" t="s">
        <v>390</v>
      </c>
      <c r="G247" s="192"/>
      <c r="H247" s="194" t="s">
        <v>19</v>
      </c>
      <c r="I247" s="196"/>
      <c r="J247" s="192"/>
      <c r="K247" s="192"/>
      <c r="L247" s="197"/>
      <c r="M247" s="198"/>
      <c r="N247" s="199"/>
      <c r="O247" s="199"/>
      <c r="P247" s="199"/>
      <c r="Q247" s="199"/>
      <c r="R247" s="199"/>
      <c r="S247" s="199"/>
      <c r="T247" s="200"/>
      <c r="AT247" s="201" t="s">
        <v>223</v>
      </c>
      <c r="AU247" s="201" t="s">
        <v>85</v>
      </c>
      <c r="AV247" s="13" t="s">
        <v>83</v>
      </c>
      <c r="AW247" s="13" t="s">
        <v>36</v>
      </c>
      <c r="AX247" s="13" t="s">
        <v>75</v>
      </c>
      <c r="AY247" s="201" t="s">
        <v>212</v>
      </c>
    </row>
    <row r="248" spans="1:65" s="14" customFormat="1" ht="11.25">
      <c r="B248" s="202"/>
      <c r="C248" s="203"/>
      <c r="D248" s="193" t="s">
        <v>223</v>
      </c>
      <c r="E248" s="204" t="s">
        <v>19</v>
      </c>
      <c r="F248" s="205" t="s">
        <v>86</v>
      </c>
      <c r="G248" s="203"/>
      <c r="H248" s="206">
        <v>1963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223</v>
      </c>
      <c r="AU248" s="212" t="s">
        <v>85</v>
      </c>
      <c r="AV248" s="14" t="s">
        <v>85</v>
      </c>
      <c r="AW248" s="14" t="s">
        <v>36</v>
      </c>
      <c r="AX248" s="14" t="s">
        <v>83</v>
      </c>
      <c r="AY248" s="212" t="s">
        <v>212</v>
      </c>
    </row>
    <row r="249" spans="1:65" s="2" customFormat="1" ht="33" customHeight="1">
      <c r="A249" s="36"/>
      <c r="B249" s="37"/>
      <c r="C249" s="173" t="s">
        <v>107</v>
      </c>
      <c r="D249" s="173" t="s">
        <v>215</v>
      </c>
      <c r="E249" s="174" t="s">
        <v>421</v>
      </c>
      <c r="F249" s="175" t="s">
        <v>422</v>
      </c>
      <c r="G249" s="176" t="s">
        <v>88</v>
      </c>
      <c r="H249" s="177">
        <v>1963</v>
      </c>
      <c r="I249" s="178"/>
      <c r="J249" s="179">
        <f>ROUND(I249*H249,2)</f>
        <v>0</v>
      </c>
      <c r="K249" s="175" t="s">
        <v>218</v>
      </c>
      <c r="L249" s="41"/>
      <c r="M249" s="180" t="s">
        <v>19</v>
      </c>
      <c r="N249" s="181" t="s">
        <v>46</v>
      </c>
      <c r="O249" s="66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4" t="s">
        <v>219</v>
      </c>
      <c r="AT249" s="184" t="s">
        <v>215</v>
      </c>
      <c r="AU249" s="184" t="s">
        <v>85</v>
      </c>
      <c r="AY249" s="19" t="s">
        <v>212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9" t="s">
        <v>83</v>
      </c>
      <c r="BK249" s="185">
        <f>ROUND(I249*H249,2)</f>
        <v>0</v>
      </c>
      <c r="BL249" s="19" t="s">
        <v>219</v>
      </c>
      <c r="BM249" s="184" t="s">
        <v>423</v>
      </c>
    </row>
    <row r="250" spans="1:65" s="2" customFormat="1" ht="11.25">
      <c r="A250" s="36"/>
      <c r="B250" s="37"/>
      <c r="C250" s="38"/>
      <c r="D250" s="186" t="s">
        <v>221</v>
      </c>
      <c r="E250" s="38"/>
      <c r="F250" s="187" t="s">
        <v>424</v>
      </c>
      <c r="G250" s="38"/>
      <c r="H250" s="38"/>
      <c r="I250" s="188"/>
      <c r="J250" s="38"/>
      <c r="K250" s="38"/>
      <c r="L250" s="41"/>
      <c r="M250" s="189"/>
      <c r="N250" s="190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221</v>
      </c>
      <c r="AU250" s="19" t="s">
        <v>85</v>
      </c>
    </row>
    <row r="251" spans="1:65" s="13" customFormat="1" ht="11.25">
      <c r="B251" s="191"/>
      <c r="C251" s="192"/>
      <c r="D251" s="193" t="s">
        <v>223</v>
      </c>
      <c r="E251" s="194" t="s">
        <v>19</v>
      </c>
      <c r="F251" s="195" t="s">
        <v>425</v>
      </c>
      <c r="G251" s="192"/>
      <c r="H251" s="194" t="s">
        <v>19</v>
      </c>
      <c r="I251" s="196"/>
      <c r="J251" s="192"/>
      <c r="K251" s="192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223</v>
      </c>
      <c r="AU251" s="201" t="s">
        <v>85</v>
      </c>
      <c r="AV251" s="13" t="s">
        <v>83</v>
      </c>
      <c r="AW251" s="13" t="s">
        <v>36</v>
      </c>
      <c r="AX251" s="13" t="s">
        <v>75</v>
      </c>
      <c r="AY251" s="201" t="s">
        <v>212</v>
      </c>
    </row>
    <row r="252" spans="1:65" s="14" customFormat="1" ht="11.25">
      <c r="B252" s="202"/>
      <c r="C252" s="203"/>
      <c r="D252" s="193" t="s">
        <v>223</v>
      </c>
      <c r="E252" s="204" t="s">
        <v>19</v>
      </c>
      <c r="F252" s="205" t="s">
        <v>86</v>
      </c>
      <c r="G252" s="203"/>
      <c r="H252" s="206">
        <v>1963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223</v>
      </c>
      <c r="AU252" s="212" t="s">
        <v>85</v>
      </c>
      <c r="AV252" s="14" t="s">
        <v>85</v>
      </c>
      <c r="AW252" s="14" t="s">
        <v>36</v>
      </c>
      <c r="AX252" s="14" t="s">
        <v>83</v>
      </c>
      <c r="AY252" s="212" t="s">
        <v>212</v>
      </c>
    </row>
    <row r="253" spans="1:65" s="2" customFormat="1" ht="24.2" customHeight="1">
      <c r="A253" s="36"/>
      <c r="B253" s="37"/>
      <c r="C253" s="173" t="s">
        <v>340</v>
      </c>
      <c r="D253" s="173" t="s">
        <v>215</v>
      </c>
      <c r="E253" s="174" t="s">
        <v>426</v>
      </c>
      <c r="F253" s="175" t="s">
        <v>427</v>
      </c>
      <c r="G253" s="176" t="s">
        <v>88</v>
      </c>
      <c r="H253" s="177">
        <v>1963</v>
      </c>
      <c r="I253" s="178"/>
      <c r="J253" s="179">
        <f>ROUND(I253*H253,2)</f>
        <v>0</v>
      </c>
      <c r="K253" s="175" t="s">
        <v>218</v>
      </c>
      <c r="L253" s="41"/>
      <c r="M253" s="180" t="s">
        <v>19</v>
      </c>
      <c r="N253" s="181" t="s">
        <v>46</v>
      </c>
      <c r="O253" s="66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4" t="s">
        <v>219</v>
      </c>
      <c r="AT253" s="184" t="s">
        <v>215</v>
      </c>
      <c r="AU253" s="184" t="s">
        <v>85</v>
      </c>
      <c r="AY253" s="19" t="s">
        <v>212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9" t="s">
        <v>83</v>
      </c>
      <c r="BK253" s="185">
        <f>ROUND(I253*H253,2)</f>
        <v>0</v>
      </c>
      <c r="BL253" s="19" t="s">
        <v>219</v>
      </c>
      <c r="BM253" s="184" t="s">
        <v>428</v>
      </c>
    </row>
    <row r="254" spans="1:65" s="2" customFormat="1" ht="11.25">
      <c r="A254" s="36"/>
      <c r="B254" s="37"/>
      <c r="C254" s="38"/>
      <c r="D254" s="186" t="s">
        <v>221</v>
      </c>
      <c r="E254" s="38"/>
      <c r="F254" s="187" t="s">
        <v>429</v>
      </c>
      <c r="G254" s="38"/>
      <c r="H254" s="38"/>
      <c r="I254" s="188"/>
      <c r="J254" s="38"/>
      <c r="K254" s="38"/>
      <c r="L254" s="41"/>
      <c r="M254" s="189"/>
      <c r="N254" s="190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221</v>
      </c>
      <c r="AU254" s="19" t="s">
        <v>85</v>
      </c>
    </row>
    <row r="255" spans="1:65" s="13" customFormat="1" ht="11.25">
      <c r="B255" s="191"/>
      <c r="C255" s="192"/>
      <c r="D255" s="193" t="s">
        <v>223</v>
      </c>
      <c r="E255" s="194" t="s">
        <v>19</v>
      </c>
      <c r="F255" s="195" t="s">
        <v>390</v>
      </c>
      <c r="G255" s="192"/>
      <c r="H255" s="194" t="s">
        <v>19</v>
      </c>
      <c r="I255" s="196"/>
      <c r="J255" s="192"/>
      <c r="K255" s="192"/>
      <c r="L255" s="197"/>
      <c r="M255" s="198"/>
      <c r="N255" s="199"/>
      <c r="O255" s="199"/>
      <c r="P255" s="199"/>
      <c r="Q255" s="199"/>
      <c r="R255" s="199"/>
      <c r="S255" s="199"/>
      <c r="T255" s="200"/>
      <c r="AT255" s="201" t="s">
        <v>223</v>
      </c>
      <c r="AU255" s="201" t="s">
        <v>85</v>
      </c>
      <c r="AV255" s="13" t="s">
        <v>83</v>
      </c>
      <c r="AW255" s="13" t="s">
        <v>36</v>
      </c>
      <c r="AX255" s="13" t="s">
        <v>75</v>
      </c>
      <c r="AY255" s="201" t="s">
        <v>212</v>
      </c>
    </row>
    <row r="256" spans="1:65" s="14" customFormat="1" ht="11.25">
      <c r="B256" s="202"/>
      <c r="C256" s="203"/>
      <c r="D256" s="193" t="s">
        <v>223</v>
      </c>
      <c r="E256" s="204" t="s">
        <v>19</v>
      </c>
      <c r="F256" s="205" t="s">
        <v>86</v>
      </c>
      <c r="G256" s="203"/>
      <c r="H256" s="206">
        <v>1963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223</v>
      </c>
      <c r="AU256" s="212" t="s">
        <v>85</v>
      </c>
      <c r="AV256" s="14" t="s">
        <v>85</v>
      </c>
      <c r="AW256" s="14" t="s">
        <v>36</v>
      </c>
      <c r="AX256" s="14" t="s">
        <v>83</v>
      </c>
      <c r="AY256" s="212" t="s">
        <v>212</v>
      </c>
    </row>
    <row r="257" spans="1:65" s="2" customFormat="1" ht="33" customHeight="1">
      <c r="A257" s="36"/>
      <c r="B257" s="37"/>
      <c r="C257" s="173" t="s">
        <v>430</v>
      </c>
      <c r="D257" s="173" t="s">
        <v>215</v>
      </c>
      <c r="E257" s="174" t="s">
        <v>431</v>
      </c>
      <c r="F257" s="175" t="s">
        <v>432</v>
      </c>
      <c r="G257" s="176" t="s">
        <v>433</v>
      </c>
      <c r="H257" s="177">
        <v>60</v>
      </c>
      <c r="I257" s="178"/>
      <c r="J257" s="179">
        <f>ROUND(I257*H257,2)</f>
        <v>0</v>
      </c>
      <c r="K257" s="175" t="s">
        <v>218</v>
      </c>
      <c r="L257" s="41"/>
      <c r="M257" s="180" t="s">
        <v>19</v>
      </c>
      <c r="N257" s="181" t="s">
        <v>46</v>
      </c>
      <c r="O257" s="66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4" t="s">
        <v>219</v>
      </c>
      <c r="AT257" s="184" t="s">
        <v>215</v>
      </c>
      <c r="AU257" s="184" t="s">
        <v>85</v>
      </c>
      <c r="AY257" s="19" t="s">
        <v>212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9" t="s">
        <v>83</v>
      </c>
      <c r="BK257" s="185">
        <f>ROUND(I257*H257,2)</f>
        <v>0</v>
      </c>
      <c r="BL257" s="19" t="s">
        <v>219</v>
      </c>
      <c r="BM257" s="184" t="s">
        <v>434</v>
      </c>
    </row>
    <row r="258" spans="1:65" s="2" customFormat="1" ht="11.25">
      <c r="A258" s="36"/>
      <c r="B258" s="37"/>
      <c r="C258" s="38"/>
      <c r="D258" s="186" t="s">
        <v>221</v>
      </c>
      <c r="E258" s="38"/>
      <c r="F258" s="187" t="s">
        <v>435</v>
      </c>
      <c r="G258" s="38"/>
      <c r="H258" s="38"/>
      <c r="I258" s="188"/>
      <c r="J258" s="38"/>
      <c r="K258" s="38"/>
      <c r="L258" s="41"/>
      <c r="M258" s="189"/>
      <c r="N258" s="190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221</v>
      </c>
      <c r="AU258" s="19" t="s">
        <v>85</v>
      </c>
    </row>
    <row r="259" spans="1:65" s="13" customFormat="1" ht="11.25">
      <c r="B259" s="191"/>
      <c r="C259" s="192"/>
      <c r="D259" s="193" t="s">
        <v>223</v>
      </c>
      <c r="E259" s="194" t="s">
        <v>19</v>
      </c>
      <c r="F259" s="195" t="s">
        <v>436</v>
      </c>
      <c r="G259" s="192"/>
      <c r="H259" s="194" t="s">
        <v>19</v>
      </c>
      <c r="I259" s="196"/>
      <c r="J259" s="192"/>
      <c r="K259" s="192"/>
      <c r="L259" s="197"/>
      <c r="M259" s="198"/>
      <c r="N259" s="199"/>
      <c r="O259" s="199"/>
      <c r="P259" s="199"/>
      <c r="Q259" s="199"/>
      <c r="R259" s="199"/>
      <c r="S259" s="199"/>
      <c r="T259" s="200"/>
      <c r="AT259" s="201" t="s">
        <v>223</v>
      </c>
      <c r="AU259" s="201" t="s">
        <v>85</v>
      </c>
      <c r="AV259" s="13" t="s">
        <v>83</v>
      </c>
      <c r="AW259" s="13" t="s">
        <v>36</v>
      </c>
      <c r="AX259" s="13" t="s">
        <v>75</v>
      </c>
      <c r="AY259" s="201" t="s">
        <v>212</v>
      </c>
    </row>
    <row r="260" spans="1:65" s="14" customFormat="1" ht="11.25">
      <c r="B260" s="202"/>
      <c r="C260" s="203"/>
      <c r="D260" s="193" t="s">
        <v>223</v>
      </c>
      <c r="E260" s="204" t="s">
        <v>19</v>
      </c>
      <c r="F260" s="205" t="s">
        <v>437</v>
      </c>
      <c r="G260" s="203"/>
      <c r="H260" s="206">
        <v>60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223</v>
      </c>
      <c r="AU260" s="212" t="s">
        <v>85</v>
      </c>
      <c r="AV260" s="14" t="s">
        <v>85</v>
      </c>
      <c r="AW260" s="14" t="s">
        <v>36</v>
      </c>
      <c r="AX260" s="14" t="s">
        <v>83</v>
      </c>
      <c r="AY260" s="212" t="s">
        <v>212</v>
      </c>
    </row>
    <row r="261" spans="1:65" s="2" customFormat="1" ht="44.25" customHeight="1">
      <c r="A261" s="36"/>
      <c r="B261" s="37"/>
      <c r="C261" s="173" t="s">
        <v>438</v>
      </c>
      <c r="D261" s="173" t="s">
        <v>215</v>
      </c>
      <c r="E261" s="174" t="s">
        <v>439</v>
      </c>
      <c r="F261" s="175" t="s">
        <v>440</v>
      </c>
      <c r="G261" s="176" t="s">
        <v>88</v>
      </c>
      <c r="H261" s="177">
        <v>1139.5</v>
      </c>
      <c r="I261" s="178"/>
      <c r="J261" s="179">
        <f>ROUND(I261*H261,2)</f>
        <v>0</v>
      </c>
      <c r="K261" s="175" t="s">
        <v>218</v>
      </c>
      <c r="L261" s="41"/>
      <c r="M261" s="180" t="s">
        <v>19</v>
      </c>
      <c r="N261" s="181" t="s">
        <v>46</v>
      </c>
      <c r="O261" s="66"/>
      <c r="P261" s="182">
        <f>O261*H261</f>
        <v>0</v>
      </c>
      <c r="Q261" s="182">
        <v>0</v>
      </c>
      <c r="R261" s="182">
        <f>Q261*H261</f>
        <v>0</v>
      </c>
      <c r="S261" s="182">
        <v>5.8999999999999997E-2</v>
      </c>
      <c r="T261" s="183">
        <f>S261*H261</f>
        <v>67.230499999999992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4" t="s">
        <v>219</v>
      </c>
      <c r="AT261" s="184" t="s">
        <v>215</v>
      </c>
      <c r="AU261" s="184" t="s">
        <v>85</v>
      </c>
      <c r="AY261" s="19" t="s">
        <v>212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9" t="s">
        <v>83</v>
      </c>
      <c r="BK261" s="185">
        <f>ROUND(I261*H261,2)</f>
        <v>0</v>
      </c>
      <c r="BL261" s="19" t="s">
        <v>219</v>
      </c>
      <c r="BM261" s="184" t="s">
        <v>441</v>
      </c>
    </row>
    <row r="262" spans="1:65" s="2" customFormat="1" ht="11.25">
      <c r="A262" s="36"/>
      <c r="B262" s="37"/>
      <c r="C262" s="38"/>
      <c r="D262" s="186" t="s">
        <v>221</v>
      </c>
      <c r="E262" s="38"/>
      <c r="F262" s="187" t="s">
        <v>442</v>
      </c>
      <c r="G262" s="38"/>
      <c r="H262" s="38"/>
      <c r="I262" s="188"/>
      <c r="J262" s="38"/>
      <c r="K262" s="38"/>
      <c r="L262" s="41"/>
      <c r="M262" s="189"/>
      <c r="N262" s="190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221</v>
      </c>
      <c r="AU262" s="19" t="s">
        <v>85</v>
      </c>
    </row>
    <row r="263" spans="1:65" s="13" customFormat="1" ht="11.25">
      <c r="B263" s="191"/>
      <c r="C263" s="192"/>
      <c r="D263" s="193" t="s">
        <v>223</v>
      </c>
      <c r="E263" s="194" t="s">
        <v>19</v>
      </c>
      <c r="F263" s="195" t="s">
        <v>443</v>
      </c>
      <c r="G263" s="192"/>
      <c r="H263" s="194" t="s">
        <v>19</v>
      </c>
      <c r="I263" s="196"/>
      <c r="J263" s="192"/>
      <c r="K263" s="192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223</v>
      </c>
      <c r="AU263" s="201" t="s">
        <v>85</v>
      </c>
      <c r="AV263" s="13" t="s">
        <v>83</v>
      </c>
      <c r="AW263" s="13" t="s">
        <v>36</v>
      </c>
      <c r="AX263" s="13" t="s">
        <v>75</v>
      </c>
      <c r="AY263" s="201" t="s">
        <v>212</v>
      </c>
    </row>
    <row r="264" spans="1:65" s="14" customFormat="1" ht="11.25">
      <c r="B264" s="202"/>
      <c r="C264" s="203"/>
      <c r="D264" s="193" t="s">
        <v>223</v>
      </c>
      <c r="E264" s="204" t="s">
        <v>19</v>
      </c>
      <c r="F264" s="205" t="s">
        <v>99</v>
      </c>
      <c r="G264" s="203"/>
      <c r="H264" s="206">
        <v>1139.5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223</v>
      </c>
      <c r="AU264" s="212" t="s">
        <v>85</v>
      </c>
      <c r="AV264" s="14" t="s">
        <v>85</v>
      </c>
      <c r="AW264" s="14" t="s">
        <v>36</v>
      </c>
      <c r="AX264" s="14" t="s">
        <v>83</v>
      </c>
      <c r="AY264" s="212" t="s">
        <v>212</v>
      </c>
    </row>
    <row r="265" spans="1:65" s="2" customFormat="1" ht="44.25" customHeight="1">
      <c r="A265" s="36"/>
      <c r="B265" s="37"/>
      <c r="C265" s="173" t="s">
        <v>98</v>
      </c>
      <c r="D265" s="173" t="s">
        <v>215</v>
      </c>
      <c r="E265" s="174" t="s">
        <v>444</v>
      </c>
      <c r="F265" s="175" t="s">
        <v>445</v>
      </c>
      <c r="G265" s="176" t="s">
        <v>88</v>
      </c>
      <c r="H265" s="177">
        <v>597.4</v>
      </c>
      <c r="I265" s="178"/>
      <c r="J265" s="179">
        <f>ROUND(I265*H265,2)</f>
        <v>0</v>
      </c>
      <c r="K265" s="175" t="s">
        <v>218</v>
      </c>
      <c r="L265" s="41"/>
      <c r="M265" s="180" t="s">
        <v>19</v>
      </c>
      <c r="N265" s="181" t="s">
        <v>46</v>
      </c>
      <c r="O265" s="66"/>
      <c r="P265" s="182">
        <f>O265*H265</f>
        <v>0</v>
      </c>
      <c r="Q265" s="182">
        <v>0</v>
      </c>
      <c r="R265" s="182">
        <f>Q265*H265</f>
        <v>0</v>
      </c>
      <c r="S265" s="182">
        <v>7.1999999999999995E-2</v>
      </c>
      <c r="T265" s="183">
        <f>S265*H265</f>
        <v>43.012799999999999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4" t="s">
        <v>219</v>
      </c>
      <c r="AT265" s="184" t="s">
        <v>215</v>
      </c>
      <c r="AU265" s="184" t="s">
        <v>85</v>
      </c>
      <c r="AY265" s="19" t="s">
        <v>212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9" t="s">
        <v>83</v>
      </c>
      <c r="BK265" s="185">
        <f>ROUND(I265*H265,2)</f>
        <v>0</v>
      </c>
      <c r="BL265" s="19" t="s">
        <v>219</v>
      </c>
      <c r="BM265" s="184" t="s">
        <v>446</v>
      </c>
    </row>
    <row r="266" spans="1:65" s="2" customFormat="1" ht="11.25">
      <c r="A266" s="36"/>
      <c r="B266" s="37"/>
      <c r="C266" s="38"/>
      <c r="D266" s="186" t="s">
        <v>221</v>
      </c>
      <c r="E266" s="38"/>
      <c r="F266" s="187" t="s">
        <v>447</v>
      </c>
      <c r="G266" s="38"/>
      <c r="H266" s="38"/>
      <c r="I266" s="188"/>
      <c r="J266" s="38"/>
      <c r="K266" s="38"/>
      <c r="L266" s="41"/>
      <c r="M266" s="189"/>
      <c r="N266" s="190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221</v>
      </c>
      <c r="AU266" s="19" t="s">
        <v>85</v>
      </c>
    </row>
    <row r="267" spans="1:65" s="13" customFormat="1" ht="11.25">
      <c r="B267" s="191"/>
      <c r="C267" s="192"/>
      <c r="D267" s="193" t="s">
        <v>223</v>
      </c>
      <c r="E267" s="194" t="s">
        <v>19</v>
      </c>
      <c r="F267" s="195" t="s">
        <v>448</v>
      </c>
      <c r="G267" s="192"/>
      <c r="H267" s="194" t="s">
        <v>19</v>
      </c>
      <c r="I267" s="196"/>
      <c r="J267" s="192"/>
      <c r="K267" s="192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223</v>
      </c>
      <c r="AU267" s="201" t="s">
        <v>85</v>
      </c>
      <c r="AV267" s="13" t="s">
        <v>83</v>
      </c>
      <c r="AW267" s="13" t="s">
        <v>36</v>
      </c>
      <c r="AX267" s="13" t="s">
        <v>75</v>
      </c>
      <c r="AY267" s="201" t="s">
        <v>212</v>
      </c>
    </row>
    <row r="268" spans="1:65" s="14" customFormat="1" ht="11.25">
      <c r="B268" s="202"/>
      <c r="C268" s="203"/>
      <c r="D268" s="193" t="s">
        <v>223</v>
      </c>
      <c r="E268" s="204" t="s">
        <v>19</v>
      </c>
      <c r="F268" s="205" t="s">
        <v>102</v>
      </c>
      <c r="G268" s="203"/>
      <c r="H268" s="206">
        <v>597.4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223</v>
      </c>
      <c r="AU268" s="212" t="s">
        <v>85</v>
      </c>
      <c r="AV268" s="14" t="s">
        <v>85</v>
      </c>
      <c r="AW268" s="14" t="s">
        <v>36</v>
      </c>
      <c r="AX268" s="14" t="s">
        <v>83</v>
      </c>
      <c r="AY268" s="212" t="s">
        <v>212</v>
      </c>
    </row>
    <row r="269" spans="1:65" s="2" customFormat="1" ht="33" customHeight="1">
      <c r="A269" s="36"/>
      <c r="B269" s="37"/>
      <c r="C269" s="173" t="s">
        <v>449</v>
      </c>
      <c r="D269" s="173" t="s">
        <v>215</v>
      </c>
      <c r="E269" s="174" t="s">
        <v>450</v>
      </c>
      <c r="F269" s="175" t="s">
        <v>451</v>
      </c>
      <c r="G269" s="176" t="s">
        <v>88</v>
      </c>
      <c r="H269" s="177">
        <v>5</v>
      </c>
      <c r="I269" s="178"/>
      <c r="J269" s="179">
        <f>ROUND(I269*H269,2)</f>
        <v>0</v>
      </c>
      <c r="K269" s="175" t="s">
        <v>218</v>
      </c>
      <c r="L269" s="41"/>
      <c r="M269" s="180" t="s">
        <v>19</v>
      </c>
      <c r="N269" s="181" t="s">
        <v>46</v>
      </c>
      <c r="O269" s="66"/>
      <c r="P269" s="182">
        <f>O269*H269</f>
        <v>0</v>
      </c>
      <c r="Q269" s="182">
        <v>0</v>
      </c>
      <c r="R269" s="182">
        <f>Q269*H269</f>
        <v>0</v>
      </c>
      <c r="S269" s="182">
        <v>4.7800000000000004E-3</v>
      </c>
      <c r="T269" s="183">
        <f>S269*H269</f>
        <v>2.3900000000000001E-2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4" t="s">
        <v>219</v>
      </c>
      <c r="AT269" s="184" t="s">
        <v>215</v>
      </c>
      <c r="AU269" s="184" t="s">
        <v>85</v>
      </c>
      <c r="AY269" s="19" t="s">
        <v>212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9" t="s">
        <v>83</v>
      </c>
      <c r="BK269" s="185">
        <f>ROUND(I269*H269,2)</f>
        <v>0</v>
      </c>
      <c r="BL269" s="19" t="s">
        <v>219</v>
      </c>
      <c r="BM269" s="184" t="s">
        <v>452</v>
      </c>
    </row>
    <row r="270" spans="1:65" s="2" customFormat="1" ht="11.25">
      <c r="A270" s="36"/>
      <c r="B270" s="37"/>
      <c r="C270" s="38"/>
      <c r="D270" s="186" t="s">
        <v>221</v>
      </c>
      <c r="E270" s="38"/>
      <c r="F270" s="187" t="s">
        <v>453</v>
      </c>
      <c r="G270" s="38"/>
      <c r="H270" s="38"/>
      <c r="I270" s="188"/>
      <c r="J270" s="38"/>
      <c r="K270" s="38"/>
      <c r="L270" s="41"/>
      <c r="M270" s="189"/>
      <c r="N270" s="190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221</v>
      </c>
      <c r="AU270" s="19" t="s">
        <v>85</v>
      </c>
    </row>
    <row r="271" spans="1:65" s="13" customFormat="1" ht="11.25">
      <c r="B271" s="191"/>
      <c r="C271" s="192"/>
      <c r="D271" s="193" t="s">
        <v>223</v>
      </c>
      <c r="E271" s="194" t="s">
        <v>19</v>
      </c>
      <c r="F271" s="195" t="s">
        <v>454</v>
      </c>
      <c r="G271" s="192"/>
      <c r="H271" s="194" t="s">
        <v>19</v>
      </c>
      <c r="I271" s="196"/>
      <c r="J271" s="192"/>
      <c r="K271" s="192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223</v>
      </c>
      <c r="AU271" s="201" t="s">
        <v>85</v>
      </c>
      <c r="AV271" s="13" t="s">
        <v>83</v>
      </c>
      <c r="AW271" s="13" t="s">
        <v>36</v>
      </c>
      <c r="AX271" s="13" t="s">
        <v>75</v>
      </c>
      <c r="AY271" s="201" t="s">
        <v>212</v>
      </c>
    </row>
    <row r="272" spans="1:65" s="14" customFormat="1" ht="11.25">
      <c r="B272" s="202"/>
      <c r="C272" s="203"/>
      <c r="D272" s="193" t="s">
        <v>223</v>
      </c>
      <c r="E272" s="204" t="s">
        <v>19</v>
      </c>
      <c r="F272" s="205" t="s">
        <v>105</v>
      </c>
      <c r="G272" s="203"/>
      <c r="H272" s="206">
        <v>5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223</v>
      </c>
      <c r="AU272" s="212" t="s">
        <v>85</v>
      </c>
      <c r="AV272" s="14" t="s">
        <v>85</v>
      </c>
      <c r="AW272" s="14" t="s">
        <v>36</v>
      </c>
      <c r="AX272" s="14" t="s">
        <v>83</v>
      </c>
      <c r="AY272" s="212" t="s">
        <v>212</v>
      </c>
    </row>
    <row r="273" spans="1:65" s="2" customFormat="1" ht="24.2" customHeight="1">
      <c r="A273" s="36"/>
      <c r="B273" s="37"/>
      <c r="C273" s="173" t="s">
        <v>455</v>
      </c>
      <c r="D273" s="173" t="s">
        <v>215</v>
      </c>
      <c r="E273" s="174" t="s">
        <v>456</v>
      </c>
      <c r="F273" s="175" t="s">
        <v>457</v>
      </c>
      <c r="G273" s="176" t="s">
        <v>88</v>
      </c>
      <c r="H273" s="177">
        <v>1741.9</v>
      </c>
      <c r="I273" s="178"/>
      <c r="J273" s="179">
        <f>ROUND(I273*H273,2)</f>
        <v>0</v>
      </c>
      <c r="K273" s="175" t="s">
        <v>218</v>
      </c>
      <c r="L273" s="41"/>
      <c r="M273" s="180" t="s">
        <v>19</v>
      </c>
      <c r="N273" s="181" t="s">
        <v>46</v>
      </c>
      <c r="O273" s="66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4" t="s">
        <v>219</v>
      </c>
      <c r="AT273" s="184" t="s">
        <v>215</v>
      </c>
      <c r="AU273" s="184" t="s">
        <v>85</v>
      </c>
      <c r="AY273" s="19" t="s">
        <v>212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9" t="s">
        <v>83</v>
      </c>
      <c r="BK273" s="185">
        <f>ROUND(I273*H273,2)</f>
        <v>0</v>
      </c>
      <c r="BL273" s="19" t="s">
        <v>219</v>
      </c>
      <c r="BM273" s="184" t="s">
        <v>458</v>
      </c>
    </row>
    <row r="274" spans="1:65" s="2" customFormat="1" ht="11.25">
      <c r="A274" s="36"/>
      <c r="B274" s="37"/>
      <c r="C274" s="38"/>
      <c r="D274" s="186" t="s">
        <v>221</v>
      </c>
      <c r="E274" s="38"/>
      <c r="F274" s="187" t="s">
        <v>459</v>
      </c>
      <c r="G274" s="38"/>
      <c r="H274" s="38"/>
      <c r="I274" s="188"/>
      <c r="J274" s="38"/>
      <c r="K274" s="38"/>
      <c r="L274" s="41"/>
      <c r="M274" s="189"/>
      <c r="N274" s="190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221</v>
      </c>
      <c r="AU274" s="19" t="s">
        <v>85</v>
      </c>
    </row>
    <row r="275" spans="1:65" s="13" customFormat="1" ht="11.25">
      <c r="B275" s="191"/>
      <c r="C275" s="192"/>
      <c r="D275" s="193" t="s">
        <v>223</v>
      </c>
      <c r="E275" s="194" t="s">
        <v>19</v>
      </c>
      <c r="F275" s="195" t="s">
        <v>390</v>
      </c>
      <c r="G275" s="192"/>
      <c r="H275" s="194" t="s">
        <v>19</v>
      </c>
      <c r="I275" s="196"/>
      <c r="J275" s="192"/>
      <c r="K275" s="192"/>
      <c r="L275" s="197"/>
      <c r="M275" s="198"/>
      <c r="N275" s="199"/>
      <c r="O275" s="199"/>
      <c r="P275" s="199"/>
      <c r="Q275" s="199"/>
      <c r="R275" s="199"/>
      <c r="S275" s="199"/>
      <c r="T275" s="200"/>
      <c r="AT275" s="201" t="s">
        <v>223</v>
      </c>
      <c r="AU275" s="201" t="s">
        <v>85</v>
      </c>
      <c r="AV275" s="13" t="s">
        <v>83</v>
      </c>
      <c r="AW275" s="13" t="s">
        <v>36</v>
      </c>
      <c r="AX275" s="13" t="s">
        <v>75</v>
      </c>
      <c r="AY275" s="201" t="s">
        <v>212</v>
      </c>
    </row>
    <row r="276" spans="1:65" s="14" customFormat="1" ht="11.25">
      <c r="B276" s="202"/>
      <c r="C276" s="203"/>
      <c r="D276" s="193" t="s">
        <v>223</v>
      </c>
      <c r="E276" s="204" t="s">
        <v>19</v>
      </c>
      <c r="F276" s="205" t="s">
        <v>99</v>
      </c>
      <c r="G276" s="203"/>
      <c r="H276" s="206">
        <v>1139.5</v>
      </c>
      <c r="I276" s="207"/>
      <c r="J276" s="203"/>
      <c r="K276" s="203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223</v>
      </c>
      <c r="AU276" s="212" t="s">
        <v>85</v>
      </c>
      <c r="AV276" s="14" t="s">
        <v>85</v>
      </c>
      <c r="AW276" s="14" t="s">
        <v>36</v>
      </c>
      <c r="AX276" s="14" t="s">
        <v>75</v>
      </c>
      <c r="AY276" s="212" t="s">
        <v>212</v>
      </c>
    </row>
    <row r="277" spans="1:65" s="14" customFormat="1" ht="11.25">
      <c r="B277" s="202"/>
      <c r="C277" s="203"/>
      <c r="D277" s="193" t="s">
        <v>223</v>
      </c>
      <c r="E277" s="204" t="s">
        <v>19</v>
      </c>
      <c r="F277" s="205" t="s">
        <v>102</v>
      </c>
      <c r="G277" s="203"/>
      <c r="H277" s="206">
        <v>597.4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223</v>
      </c>
      <c r="AU277" s="212" t="s">
        <v>85</v>
      </c>
      <c r="AV277" s="14" t="s">
        <v>85</v>
      </c>
      <c r="AW277" s="14" t="s">
        <v>36</v>
      </c>
      <c r="AX277" s="14" t="s">
        <v>75</v>
      </c>
      <c r="AY277" s="212" t="s">
        <v>212</v>
      </c>
    </row>
    <row r="278" spans="1:65" s="14" customFormat="1" ht="11.25">
      <c r="B278" s="202"/>
      <c r="C278" s="203"/>
      <c r="D278" s="193" t="s">
        <v>223</v>
      </c>
      <c r="E278" s="204" t="s">
        <v>19</v>
      </c>
      <c r="F278" s="205" t="s">
        <v>105</v>
      </c>
      <c r="G278" s="203"/>
      <c r="H278" s="206">
        <v>5</v>
      </c>
      <c r="I278" s="207"/>
      <c r="J278" s="203"/>
      <c r="K278" s="203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223</v>
      </c>
      <c r="AU278" s="212" t="s">
        <v>85</v>
      </c>
      <c r="AV278" s="14" t="s">
        <v>85</v>
      </c>
      <c r="AW278" s="14" t="s">
        <v>36</v>
      </c>
      <c r="AX278" s="14" t="s">
        <v>75</v>
      </c>
      <c r="AY278" s="212" t="s">
        <v>212</v>
      </c>
    </row>
    <row r="279" spans="1:65" s="15" customFormat="1" ht="11.25">
      <c r="B279" s="223"/>
      <c r="C279" s="224"/>
      <c r="D279" s="193" t="s">
        <v>223</v>
      </c>
      <c r="E279" s="225" t="s">
        <v>19</v>
      </c>
      <c r="F279" s="226" t="s">
        <v>320</v>
      </c>
      <c r="G279" s="224"/>
      <c r="H279" s="227">
        <v>1741.9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AT279" s="233" t="s">
        <v>223</v>
      </c>
      <c r="AU279" s="233" t="s">
        <v>85</v>
      </c>
      <c r="AV279" s="15" t="s">
        <v>219</v>
      </c>
      <c r="AW279" s="15" t="s">
        <v>36</v>
      </c>
      <c r="AX279" s="15" t="s">
        <v>83</v>
      </c>
      <c r="AY279" s="233" t="s">
        <v>212</v>
      </c>
    </row>
    <row r="280" spans="1:65" s="2" customFormat="1" ht="24.2" customHeight="1">
      <c r="A280" s="36"/>
      <c r="B280" s="37"/>
      <c r="C280" s="173" t="s">
        <v>289</v>
      </c>
      <c r="D280" s="173" t="s">
        <v>215</v>
      </c>
      <c r="E280" s="174" t="s">
        <v>460</v>
      </c>
      <c r="F280" s="175" t="s">
        <v>461</v>
      </c>
      <c r="G280" s="176" t="s">
        <v>88</v>
      </c>
      <c r="H280" s="177">
        <v>1963</v>
      </c>
      <c r="I280" s="178"/>
      <c r="J280" s="179">
        <f>ROUND(I280*H280,2)</f>
        <v>0</v>
      </c>
      <c r="K280" s="175" t="s">
        <v>218</v>
      </c>
      <c r="L280" s="41"/>
      <c r="M280" s="180" t="s">
        <v>19</v>
      </c>
      <c r="N280" s="181" t="s">
        <v>46</v>
      </c>
      <c r="O280" s="66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4" t="s">
        <v>219</v>
      </c>
      <c r="AT280" s="184" t="s">
        <v>215</v>
      </c>
      <c r="AU280" s="184" t="s">
        <v>85</v>
      </c>
      <c r="AY280" s="19" t="s">
        <v>212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9" t="s">
        <v>83</v>
      </c>
      <c r="BK280" s="185">
        <f>ROUND(I280*H280,2)</f>
        <v>0</v>
      </c>
      <c r="BL280" s="19" t="s">
        <v>219</v>
      </c>
      <c r="BM280" s="184" t="s">
        <v>462</v>
      </c>
    </row>
    <row r="281" spans="1:65" s="2" customFormat="1" ht="11.25">
      <c r="A281" s="36"/>
      <c r="B281" s="37"/>
      <c r="C281" s="38"/>
      <c r="D281" s="186" t="s">
        <v>221</v>
      </c>
      <c r="E281" s="38"/>
      <c r="F281" s="187" t="s">
        <v>463</v>
      </c>
      <c r="G281" s="38"/>
      <c r="H281" s="38"/>
      <c r="I281" s="188"/>
      <c r="J281" s="38"/>
      <c r="K281" s="38"/>
      <c r="L281" s="41"/>
      <c r="M281" s="189"/>
      <c r="N281" s="190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221</v>
      </c>
      <c r="AU281" s="19" t="s">
        <v>85</v>
      </c>
    </row>
    <row r="282" spans="1:65" s="13" customFormat="1" ht="11.25">
      <c r="B282" s="191"/>
      <c r="C282" s="192"/>
      <c r="D282" s="193" t="s">
        <v>223</v>
      </c>
      <c r="E282" s="194" t="s">
        <v>19</v>
      </c>
      <c r="F282" s="195" t="s">
        <v>390</v>
      </c>
      <c r="G282" s="192"/>
      <c r="H282" s="194" t="s">
        <v>19</v>
      </c>
      <c r="I282" s="196"/>
      <c r="J282" s="192"/>
      <c r="K282" s="192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223</v>
      </c>
      <c r="AU282" s="201" t="s">
        <v>85</v>
      </c>
      <c r="AV282" s="13" t="s">
        <v>83</v>
      </c>
      <c r="AW282" s="13" t="s">
        <v>36</v>
      </c>
      <c r="AX282" s="13" t="s">
        <v>75</v>
      </c>
      <c r="AY282" s="201" t="s">
        <v>212</v>
      </c>
    </row>
    <row r="283" spans="1:65" s="14" customFormat="1" ht="11.25">
      <c r="B283" s="202"/>
      <c r="C283" s="203"/>
      <c r="D283" s="193" t="s">
        <v>223</v>
      </c>
      <c r="E283" s="204" t="s">
        <v>19</v>
      </c>
      <c r="F283" s="205" t="s">
        <v>86</v>
      </c>
      <c r="G283" s="203"/>
      <c r="H283" s="206">
        <v>1963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223</v>
      </c>
      <c r="AU283" s="212" t="s">
        <v>85</v>
      </c>
      <c r="AV283" s="14" t="s">
        <v>85</v>
      </c>
      <c r="AW283" s="14" t="s">
        <v>36</v>
      </c>
      <c r="AX283" s="14" t="s">
        <v>83</v>
      </c>
      <c r="AY283" s="212" t="s">
        <v>212</v>
      </c>
    </row>
    <row r="284" spans="1:65" s="2" customFormat="1" ht="44.25" customHeight="1">
      <c r="A284" s="36"/>
      <c r="B284" s="37"/>
      <c r="C284" s="173" t="s">
        <v>94</v>
      </c>
      <c r="D284" s="173" t="s">
        <v>215</v>
      </c>
      <c r="E284" s="174" t="s">
        <v>464</v>
      </c>
      <c r="F284" s="175" t="s">
        <v>465</v>
      </c>
      <c r="G284" s="176" t="s">
        <v>88</v>
      </c>
      <c r="H284" s="177">
        <v>1963</v>
      </c>
      <c r="I284" s="178"/>
      <c r="J284" s="179">
        <f>ROUND(I284*H284,2)</f>
        <v>0</v>
      </c>
      <c r="K284" s="175" t="s">
        <v>218</v>
      </c>
      <c r="L284" s="41"/>
      <c r="M284" s="180" t="s">
        <v>19</v>
      </c>
      <c r="N284" s="181" t="s">
        <v>46</v>
      </c>
      <c r="O284" s="66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4" t="s">
        <v>219</v>
      </c>
      <c r="AT284" s="184" t="s">
        <v>215</v>
      </c>
      <c r="AU284" s="184" t="s">
        <v>85</v>
      </c>
      <c r="AY284" s="19" t="s">
        <v>212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9" t="s">
        <v>83</v>
      </c>
      <c r="BK284" s="185">
        <f>ROUND(I284*H284,2)</f>
        <v>0</v>
      </c>
      <c r="BL284" s="19" t="s">
        <v>219</v>
      </c>
      <c r="BM284" s="184" t="s">
        <v>466</v>
      </c>
    </row>
    <row r="285" spans="1:65" s="2" customFormat="1" ht="11.25">
      <c r="A285" s="36"/>
      <c r="B285" s="37"/>
      <c r="C285" s="38"/>
      <c r="D285" s="186" t="s">
        <v>221</v>
      </c>
      <c r="E285" s="38"/>
      <c r="F285" s="187" t="s">
        <v>467</v>
      </c>
      <c r="G285" s="38"/>
      <c r="H285" s="38"/>
      <c r="I285" s="188"/>
      <c r="J285" s="38"/>
      <c r="K285" s="38"/>
      <c r="L285" s="41"/>
      <c r="M285" s="189"/>
      <c r="N285" s="190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221</v>
      </c>
      <c r="AU285" s="19" t="s">
        <v>85</v>
      </c>
    </row>
    <row r="286" spans="1:65" s="13" customFormat="1" ht="11.25">
      <c r="B286" s="191"/>
      <c r="C286" s="192"/>
      <c r="D286" s="193" t="s">
        <v>223</v>
      </c>
      <c r="E286" s="194" t="s">
        <v>19</v>
      </c>
      <c r="F286" s="195" t="s">
        <v>468</v>
      </c>
      <c r="G286" s="192"/>
      <c r="H286" s="194" t="s">
        <v>19</v>
      </c>
      <c r="I286" s="196"/>
      <c r="J286" s="192"/>
      <c r="K286" s="192"/>
      <c r="L286" s="197"/>
      <c r="M286" s="198"/>
      <c r="N286" s="199"/>
      <c r="O286" s="199"/>
      <c r="P286" s="199"/>
      <c r="Q286" s="199"/>
      <c r="R286" s="199"/>
      <c r="S286" s="199"/>
      <c r="T286" s="200"/>
      <c r="AT286" s="201" t="s">
        <v>223</v>
      </c>
      <c r="AU286" s="201" t="s">
        <v>85</v>
      </c>
      <c r="AV286" s="13" t="s">
        <v>83</v>
      </c>
      <c r="AW286" s="13" t="s">
        <v>36</v>
      </c>
      <c r="AX286" s="13" t="s">
        <v>75</v>
      </c>
      <c r="AY286" s="201" t="s">
        <v>212</v>
      </c>
    </row>
    <row r="287" spans="1:65" s="14" customFormat="1" ht="11.25">
      <c r="B287" s="202"/>
      <c r="C287" s="203"/>
      <c r="D287" s="193" t="s">
        <v>223</v>
      </c>
      <c r="E287" s="204" t="s">
        <v>19</v>
      </c>
      <c r="F287" s="205" t="s">
        <v>86</v>
      </c>
      <c r="G287" s="203"/>
      <c r="H287" s="206">
        <v>1963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223</v>
      </c>
      <c r="AU287" s="212" t="s">
        <v>85</v>
      </c>
      <c r="AV287" s="14" t="s">
        <v>85</v>
      </c>
      <c r="AW287" s="14" t="s">
        <v>36</v>
      </c>
      <c r="AX287" s="14" t="s">
        <v>83</v>
      </c>
      <c r="AY287" s="212" t="s">
        <v>212</v>
      </c>
    </row>
    <row r="288" spans="1:65" s="12" customFormat="1" ht="22.9" customHeight="1">
      <c r="B288" s="157"/>
      <c r="C288" s="158"/>
      <c r="D288" s="159" t="s">
        <v>74</v>
      </c>
      <c r="E288" s="171" t="s">
        <v>469</v>
      </c>
      <c r="F288" s="171" t="s">
        <v>470</v>
      </c>
      <c r="G288" s="158"/>
      <c r="H288" s="158"/>
      <c r="I288" s="161"/>
      <c r="J288" s="172">
        <f>BK288</f>
        <v>0</v>
      </c>
      <c r="K288" s="158"/>
      <c r="L288" s="163"/>
      <c r="M288" s="164"/>
      <c r="N288" s="165"/>
      <c r="O288" s="165"/>
      <c r="P288" s="166">
        <f>SUM(P289:P310)</f>
        <v>0</v>
      </c>
      <c r="Q288" s="165"/>
      <c r="R288" s="166">
        <f>SUM(R289:R310)</f>
        <v>0</v>
      </c>
      <c r="S288" s="165"/>
      <c r="T288" s="167">
        <f>SUM(T289:T310)</f>
        <v>0</v>
      </c>
      <c r="AR288" s="168" t="s">
        <v>83</v>
      </c>
      <c r="AT288" s="169" t="s">
        <v>74</v>
      </c>
      <c r="AU288" s="169" t="s">
        <v>83</v>
      </c>
      <c r="AY288" s="168" t="s">
        <v>212</v>
      </c>
      <c r="BK288" s="170">
        <f>SUM(BK289:BK310)</f>
        <v>0</v>
      </c>
    </row>
    <row r="289" spans="1:65" s="2" customFormat="1" ht="24.2" customHeight="1">
      <c r="A289" s="36"/>
      <c r="B289" s="37"/>
      <c r="C289" s="173" t="s">
        <v>116</v>
      </c>
      <c r="D289" s="173" t="s">
        <v>215</v>
      </c>
      <c r="E289" s="174" t="s">
        <v>471</v>
      </c>
      <c r="F289" s="175" t="s">
        <v>472</v>
      </c>
      <c r="G289" s="176" t="s">
        <v>93</v>
      </c>
      <c r="H289" s="177">
        <v>9</v>
      </c>
      <c r="I289" s="178"/>
      <c r="J289" s="179">
        <f>ROUND(I289*H289,2)</f>
        <v>0</v>
      </c>
      <c r="K289" s="175" t="s">
        <v>218</v>
      </c>
      <c r="L289" s="41"/>
      <c r="M289" s="180" t="s">
        <v>19</v>
      </c>
      <c r="N289" s="181" t="s">
        <v>46</v>
      </c>
      <c r="O289" s="66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4" t="s">
        <v>219</v>
      </c>
      <c r="AT289" s="184" t="s">
        <v>215</v>
      </c>
      <c r="AU289" s="184" t="s">
        <v>85</v>
      </c>
      <c r="AY289" s="19" t="s">
        <v>212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9" t="s">
        <v>83</v>
      </c>
      <c r="BK289" s="185">
        <f>ROUND(I289*H289,2)</f>
        <v>0</v>
      </c>
      <c r="BL289" s="19" t="s">
        <v>219</v>
      </c>
      <c r="BM289" s="184" t="s">
        <v>473</v>
      </c>
    </row>
    <row r="290" spans="1:65" s="2" customFormat="1" ht="11.25">
      <c r="A290" s="36"/>
      <c r="B290" s="37"/>
      <c r="C290" s="38"/>
      <c r="D290" s="186" t="s">
        <v>221</v>
      </c>
      <c r="E290" s="38"/>
      <c r="F290" s="187" t="s">
        <v>474</v>
      </c>
      <c r="G290" s="38"/>
      <c r="H290" s="38"/>
      <c r="I290" s="188"/>
      <c r="J290" s="38"/>
      <c r="K290" s="38"/>
      <c r="L290" s="41"/>
      <c r="M290" s="189"/>
      <c r="N290" s="190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221</v>
      </c>
      <c r="AU290" s="19" t="s">
        <v>85</v>
      </c>
    </row>
    <row r="291" spans="1:65" s="13" customFormat="1" ht="11.25">
      <c r="B291" s="191"/>
      <c r="C291" s="192"/>
      <c r="D291" s="193" t="s">
        <v>223</v>
      </c>
      <c r="E291" s="194" t="s">
        <v>19</v>
      </c>
      <c r="F291" s="195" t="s">
        <v>475</v>
      </c>
      <c r="G291" s="192"/>
      <c r="H291" s="194" t="s">
        <v>19</v>
      </c>
      <c r="I291" s="196"/>
      <c r="J291" s="192"/>
      <c r="K291" s="192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223</v>
      </c>
      <c r="AU291" s="201" t="s">
        <v>85</v>
      </c>
      <c r="AV291" s="13" t="s">
        <v>83</v>
      </c>
      <c r="AW291" s="13" t="s">
        <v>36</v>
      </c>
      <c r="AX291" s="13" t="s">
        <v>75</v>
      </c>
      <c r="AY291" s="201" t="s">
        <v>212</v>
      </c>
    </row>
    <row r="292" spans="1:65" s="14" customFormat="1" ht="11.25">
      <c r="B292" s="202"/>
      <c r="C292" s="203"/>
      <c r="D292" s="193" t="s">
        <v>223</v>
      </c>
      <c r="E292" s="204" t="s">
        <v>19</v>
      </c>
      <c r="F292" s="205" t="s">
        <v>91</v>
      </c>
      <c r="G292" s="203"/>
      <c r="H292" s="206">
        <v>9</v>
      </c>
      <c r="I292" s="207"/>
      <c r="J292" s="203"/>
      <c r="K292" s="203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223</v>
      </c>
      <c r="AU292" s="212" t="s">
        <v>85</v>
      </c>
      <c r="AV292" s="14" t="s">
        <v>85</v>
      </c>
      <c r="AW292" s="14" t="s">
        <v>36</v>
      </c>
      <c r="AX292" s="14" t="s">
        <v>83</v>
      </c>
      <c r="AY292" s="212" t="s">
        <v>212</v>
      </c>
    </row>
    <row r="293" spans="1:65" s="2" customFormat="1" ht="24.2" customHeight="1">
      <c r="A293" s="36"/>
      <c r="B293" s="37"/>
      <c r="C293" s="173" t="s">
        <v>476</v>
      </c>
      <c r="D293" s="173" t="s">
        <v>215</v>
      </c>
      <c r="E293" s="174" t="s">
        <v>477</v>
      </c>
      <c r="F293" s="175" t="s">
        <v>478</v>
      </c>
      <c r="G293" s="176" t="s">
        <v>93</v>
      </c>
      <c r="H293" s="177">
        <v>15</v>
      </c>
      <c r="I293" s="178"/>
      <c r="J293" s="179">
        <f>ROUND(I293*H293,2)</f>
        <v>0</v>
      </c>
      <c r="K293" s="175" t="s">
        <v>218</v>
      </c>
      <c r="L293" s="41"/>
      <c r="M293" s="180" t="s">
        <v>19</v>
      </c>
      <c r="N293" s="181" t="s">
        <v>46</v>
      </c>
      <c r="O293" s="66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4" t="s">
        <v>219</v>
      </c>
      <c r="AT293" s="184" t="s">
        <v>215</v>
      </c>
      <c r="AU293" s="184" t="s">
        <v>85</v>
      </c>
      <c r="AY293" s="19" t="s">
        <v>212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9" t="s">
        <v>83</v>
      </c>
      <c r="BK293" s="185">
        <f>ROUND(I293*H293,2)</f>
        <v>0</v>
      </c>
      <c r="BL293" s="19" t="s">
        <v>219</v>
      </c>
      <c r="BM293" s="184" t="s">
        <v>479</v>
      </c>
    </row>
    <row r="294" spans="1:65" s="2" customFormat="1" ht="11.25">
      <c r="A294" s="36"/>
      <c r="B294" s="37"/>
      <c r="C294" s="38"/>
      <c r="D294" s="186" t="s">
        <v>221</v>
      </c>
      <c r="E294" s="38"/>
      <c r="F294" s="187" t="s">
        <v>480</v>
      </c>
      <c r="G294" s="38"/>
      <c r="H294" s="38"/>
      <c r="I294" s="188"/>
      <c r="J294" s="38"/>
      <c r="K294" s="38"/>
      <c r="L294" s="41"/>
      <c r="M294" s="189"/>
      <c r="N294" s="190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221</v>
      </c>
      <c r="AU294" s="19" t="s">
        <v>85</v>
      </c>
    </row>
    <row r="295" spans="1:65" s="13" customFormat="1" ht="11.25">
      <c r="B295" s="191"/>
      <c r="C295" s="192"/>
      <c r="D295" s="193" t="s">
        <v>223</v>
      </c>
      <c r="E295" s="194" t="s">
        <v>19</v>
      </c>
      <c r="F295" s="195" t="s">
        <v>481</v>
      </c>
      <c r="G295" s="192"/>
      <c r="H295" s="194" t="s">
        <v>19</v>
      </c>
      <c r="I295" s="196"/>
      <c r="J295" s="192"/>
      <c r="K295" s="192"/>
      <c r="L295" s="197"/>
      <c r="M295" s="198"/>
      <c r="N295" s="199"/>
      <c r="O295" s="199"/>
      <c r="P295" s="199"/>
      <c r="Q295" s="199"/>
      <c r="R295" s="199"/>
      <c r="S295" s="199"/>
      <c r="T295" s="200"/>
      <c r="AT295" s="201" t="s">
        <v>223</v>
      </c>
      <c r="AU295" s="201" t="s">
        <v>85</v>
      </c>
      <c r="AV295" s="13" t="s">
        <v>83</v>
      </c>
      <c r="AW295" s="13" t="s">
        <v>36</v>
      </c>
      <c r="AX295" s="13" t="s">
        <v>75</v>
      </c>
      <c r="AY295" s="201" t="s">
        <v>212</v>
      </c>
    </row>
    <row r="296" spans="1:65" s="14" customFormat="1" ht="11.25">
      <c r="B296" s="202"/>
      <c r="C296" s="203"/>
      <c r="D296" s="193" t="s">
        <v>223</v>
      </c>
      <c r="E296" s="204" t="s">
        <v>19</v>
      </c>
      <c r="F296" s="205" t="s">
        <v>96</v>
      </c>
      <c r="G296" s="203"/>
      <c r="H296" s="206">
        <v>15</v>
      </c>
      <c r="I296" s="207"/>
      <c r="J296" s="203"/>
      <c r="K296" s="203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223</v>
      </c>
      <c r="AU296" s="212" t="s">
        <v>85</v>
      </c>
      <c r="AV296" s="14" t="s">
        <v>85</v>
      </c>
      <c r="AW296" s="14" t="s">
        <v>36</v>
      </c>
      <c r="AX296" s="14" t="s">
        <v>83</v>
      </c>
      <c r="AY296" s="212" t="s">
        <v>212</v>
      </c>
    </row>
    <row r="297" spans="1:65" s="2" customFormat="1" ht="37.9" customHeight="1">
      <c r="A297" s="36"/>
      <c r="B297" s="37"/>
      <c r="C297" s="173" t="s">
        <v>8</v>
      </c>
      <c r="D297" s="173" t="s">
        <v>215</v>
      </c>
      <c r="E297" s="174" t="s">
        <v>482</v>
      </c>
      <c r="F297" s="175" t="s">
        <v>483</v>
      </c>
      <c r="G297" s="176" t="s">
        <v>93</v>
      </c>
      <c r="H297" s="177">
        <v>9</v>
      </c>
      <c r="I297" s="178"/>
      <c r="J297" s="179">
        <f>ROUND(I297*H297,2)</f>
        <v>0</v>
      </c>
      <c r="K297" s="175" t="s">
        <v>218</v>
      </c>
      <c r="L297" s="41"/>
      <c r="M297" s="180" t="s">
        <v>19</v>
      </c>
      <c r="N297" s="181" t="s">
        <v>46</v>
      </c>
      <c r="O297" s="66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4" t="s">
        <v>219</v>
      </c>
      <c r="AT297" s="184" t="s">
        <v>215</v>
      </c>
      <c r="AU297" s="184" t="s">
        <v>85</v>
      </c>
      <c r="AY297" s="19" t="s">
        <v>212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9" t="s">
        <v>83</v>
      </c>
      <c r="BK297" s="185">
        <f>ROUND(I297*H297,2)</f>
        <v>0</v>
      </c>
      <c r="BL297" s="19" t="s">
        <v>219</v>
      </c>
      <c r="BM297" s="184" t="s">
        <v>484</v>
      </c>
    </row>
    <row r="298" spans="1:65" s="2" customFormat="1" ht="11.25">
      <c r="A298" s="36"/>
      <c r="B298" s="37"/>
      <c r="C298" s="38"/>
      <c r="D298" s="186" t="s">
        <v>221</v>
      </c>
      <c r="E298" s="38"/>
      <c r="F298" s="187" t="s">
        <v>485</v>
      </c>
      <c r="G298" s="38"/>
      <c r="H298" s="38"/>
      <c r="I298" s="188"/>
      <c r="J298" s="38"/>
      <c r="K298" s="38"/>
      <c r="L298" s="41"/>
      <c r="M298" s="189"/>
      <c r="N298" s="190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221</v>
      </c>
      <c r="AU298" s="19" t="s">
        <v>85</v>
      </c>
    </row>
    <row r="299" spans="1:65" s="13" customFormat="1" ht="11.25">
      <c r="B299" s="191"/>
      <c r="C299" s="192"/>
      <c r="D299" s="193" t="s">
        <v>223</v>
      </c>
      <c r="E299" s="194" t="s">
        <v>19</v>
      </c>
      <c r="F299" s="195" t="s">
        <v>486</v>
      </c>
      <c r="G299" s="192"/>
      <c r="H299" s="194" t="s">
        <v>19</v>
      </c>
      <c r="I299" s="196"/>
      <c r="J299" s="192"/>
      <c r="K299" s="192"/>
      <c r="L299" s="197"/>
      <c r="M299" s="198"/>
      <c r="N299" s="199"/>
      <c r="O299" s="199"/>
      <c r="P299" s="199"/>
      <c r="Q299" s="199"/>
      <c r="R299" s="199"/>
      <c r="S299" s="199"/>
      <c r="T299" s="200"/>
      <c r="AT299" s="201" t="s">
        <v>223</v>
      </c>
      <c r="AU299" s="201" t="s">
        <v>85</v>
      </c>
      <c r="AV299" s="13" t="s">
        <v>83</v>
      </c>
      <c r="AW299" s="13" t="s">
        <v>36</v>
      </c>
      <c r="AX299" s="13" t="s">
        <v>75</v>
      </c>
      <c r="AY299" s="201" t="s">
        <v>212</v>
      </c>
    </row>
    <row r="300" spans="1:65" s="14" customFormat="1" ht="11.25">
      <c r="B300" s="202"/>
      <c r="C300" s="203"/>
      <c r="D300" s="193" t="s">
        <v>223</v>
      </c>
      <c r="E300" s="204" t="s">
        <v>19</v>
      </c>
      <c r="F300" s="205" t="s">
        <v>91</v>
      </c>
      <c r="G300" s="203"/>
      <c r="H300" s="206">
        <v>9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223</v>
      </c>
      <c r="AU300" s="212" t="s">
        <v>85</v>
      </c>
      <c r="AV300" s="14" t="s">
        <v>85</v>
      </c>
      <c r="AW300" s="14" t="s">
        <v>36</v>
      </c>
      <c r="AX300" s="14" t="s">
        <v>83</v>
      </c>
      <c r="AY300" s="212" t="s">
        <v>212</v>
      </c>
    </row>
    <row r="301" spans="1:65" s="2" customFormat="1" ht="37.9" customHeight="1">
      <c r="A301" s="36"/>
      <c r="B301" s="37"/>
      <c r="C301" s="173" t="s">
        <v>487</v>
      </c>
      <c r="D301" s="173" t="s">
        <v>215</v>
      </c>
      <c r="E301" s="174" t="s">
        <v>488</v>
      </c>
      <c r="F301" s="175" t="s">
        <v>489</v>
      </c>
      <c r="G301" s="176" t="s">
        <v>93</v>
      </c>
      <c r="H301" s="177">
        <v>15</v>
      </c>
      <c r="I301" s="178"/>
      <c r="J301" s="179">
        <f>ROUND(I301*H301,2)</f>
        <v>0</v>
      </c>
      <c r="K301" s="175" t="s">
        <v>218</v>
      </c>
      <c r="L301" s="41"/>
      <c r="M301" s="180" t="s">
        <v>19</v>
      </c>
      <c r="N301" s="181" t="s">
        <v>46</v>
      </c>
      <c r="O301" s="66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4" t="s">
        <v>219</v>
      </c>
      <c r="AT301" s="184" t="s">
        <v>215</v>
      </c>
      <c r="AU301" s="184" t="s">
        <v>85</v>
      </c>
      <c r="AY301" s="19" t="s">
        <v>212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9" t="s">
        <v>83</v>
      </c>
      <c r="BK301" s="185">
        <f>ROUND(I301*H301,2)</f>
        <v>0</v>
      </c>
      <c r="BL301" s="19" t="s">
        <v>219</v>
      </c>
      <c r="BM301" s="184" t="s">
        <v>490</v>
      </c>
    </row>
    <row r="302" spans="1:65" s="2" customFormat="1" ht="11.25">
      <c r="A302" s="36"/>
      <c r="B302" s="37"/>
      <c r="C302" s="38"/>
      <c r="D302" s="186" t="s">
        <v>221</v>
      </c>
      <c r="E302" s="38"/>
      <c r="F302" s="187" t="s">
        <v>491</v>
      </c>
      <c r="G302" s="38"/>
      <c r="H302" s="38"/>
      <c r="I302" s="188"/>
      <c r="J302" s="38"/>
      <c r="K302" s="38"/>
      <c r="L302" s="41"/>
      <c r="M302" s="189"/>
      <c r="N302" s="190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221</v>
      </c>
      <c r="AU302" s="19" t="s">
        <v>85</v>
      </c>
    </row>
    <row r="303" spans="1:65" s="13" customFormat="1" ht="11.25">
      <c r="B303" s="191"/>
      <c r="C303" s="192"/>
      <c r="D303" s="193" t="s">
        <v>223</v>
      </c>
      <c r="E303" s="194" t="s">
        <v>19</v>
      </c>
      <c r="F303" s="195" t="s">
        <v>492</v>
      </c>
      <c r="G303" s="192"/>
      <c r="H303" s="194" t="s">
        <v>19</v>
      </c>
      <c r="I303" s="196"/>
      <c r="J303" s="192"/>
      <c r="K303" s="192"/>
      <c r="L303" s="197"/>
      <c r="M303" s="198"/>
      <c r="N303" s="199"/>
      <c r="O303" s="199"/>
      <c r="P303" s="199"/>
      <c r="Q303" s="199"/>
      <c r="R303" s="199"/>
      <c r="S303" s="199"/>
      <c r="T303" s="200"/>
      <c r="AT303" s="201" t="s">
        <v>223</v>
      </c>
      <c r="AU303" s="201" t="s">
        <v>85</v>
      </c>
      <c r="AV303" s="13" t="s">
        <v>83</v>
      </c>
      <c r="AW303" s="13" t="s">
        <v>36</v>
      </c>
      <c r="AX303" s="13" t="s">
        <v>75</v>
      </c>
      <c r="AY303" s="201" t="s">
        <v>212</v>
      </c>
    </row>
    <row r="304" spans="1:65" s="14" customFormat="1" ht="11.25">
      <c r="B304" s="202"/>
      <c r="C304" s="203"/>
      <c r="D304" s="193" t="s">
        <v>223</v>
      </c>
      <c r="E304" s="204" t="s">
        <v>19</v>
      </c>
      <c r="F304" s="205" t="s">
        <v>96</v>
      </c>
      <c r="G304" s="203"/>
      <c r="H304" s="206">
        <v>15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223</v>
      </c>
      <c r="AU304" s="212" t="s">
        <v>85</v>
      </c>
      <c r="AV304" s="14" t="s">
        <v>85</v>
      </c>
      <c r="AW304" s="14" t="s">
        <v>36</v>
      </c>
      <c r="AX304" s="14" t="s">
        <v>83</v>
      </c>
      <c r="AY304" s="212" t="s">
        <v>212</v>
      </c>
    </row>
    <row r="305" spans="1:65" s="2" customFormat="1" ht="33" customHeight="1">
      <c r="A305" s="36"/>
      <c r="B305" s="37"/>
      <c r="C305" s="173" t="s">
        <v>493</v>
      </c>
      <c r="D305" s="173" t="s">
        <v>215</v>
      </c>
      <c r="E305" s="174" t="s">
        <v>494</v>
      </c>
      <c r="F305" s="175" t="s">
        <v>495</v>
      </c>
      <c r="G305" s="176" t="s">
        <v>268</v>
      </c>
      <c r="H305" s="177">
        <v>129.65899999999999</v>
      </c>
      <c r="I305" s="178"/>
      <c r="J305" s="179">
        <f>ROUND(I305*H305,2)</f>
        <v>0</v>
      </c>
      <c r="K305" s="175" t="s">
        <v>218</v>
      </c>
      <c r="L305" s="41"/>
      <c r="M305" s="180" t="s">
        <v>19</v>
      </c>
      <c r="N305" s="181" t="s">
        <v>46</v>
      </c>
      <c r="O305" s="66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4" t="s">
        <v>219</v>
      </c>
      <c r="AT305" s="184" t="s">
        <v>215</v>
      </c>
      <c r="AU305" s="184" t="s">
        <v>85</v>
      </c>
      <c r="AY305" s="19" t="s">
        <v>212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9" t="s">
        <v>83</v>
      </c>
      <c r="BK305" s="185">
        <f>ROUND(I305*H305,2)</f>
        <v>0</v>
      </c>
      <c r="BL305" s="19" t="s">
        <v>219</v>
      </c>
      <c r="BM305" s="184" t="s">
        <v>496</v>
      </c>
    </row>
    <row r="306" spans="1:65" s="2" customFormat="1" ht="11.25">
      <c r="A306" s="36"/>
      <c r="B306" s="37"/>
      <c r="C306" s="38"/>
      <c r="D306" s="186" t="s">
        <v>221</v>
      </c>
      <c r="E306" s="38"/>
      <c r="F306" s="187" t="s">
        <v>497</v>
      </c>
      <c r="G306" s="38"/>
      <c r="H306" s="38"/>
      <c r="I306" s="188"/>
      <c r="J306" s="38"/>
      <c r="K306" s="38"/>
      <c r="L306" s="41"/>
      <c r="M306" s="189"/>
      <c r="N306" s="190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221</v>
      </c>
      <c r="AU306" s="19" t="s">
        <v>85</v>
      </c>
    </row>
    <row r="307" spans="1:65" s="2" customFormat="1" ht="44.25" customHeight="1">
      <c r="A307" s="36"/>
      <c r="B307" s="37"/>
      <c r="C307" s="173" t="s">
        <v>498</v>
      </c>
      <c r="D307" s="173" t="s">
        <v>215</v>
      </c>
      <c r="E307" s="174" t="s">
        <v>499</v>
      </c>
      <c r="F307" s="175" t="s">
        <v>500</v>
      </c>
      <c r="G307" s="176" t="s">
        <v>268</v>
      </c>
      <c r="H307" s="177">
        <v>129.65899999999999</v>
      </c>
      <c r="I307" s="178"/>
      <c r="J307" s="179">
        <f>ROUND(I307*H307,2)</f>
        <v>0</v>
      </c>
      <c r="K307" s="175" t="s">
        <v>218</v>
      </c>
      <c r="L307" s="41"/>
      <c r="M307" s="180" t="s">
        <v>19</v>
      </c>
      <c r="N307" s="181" t="s">
        <v>46</v>
      </c>
      <c r="O307" s="66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4" t="s">
        <v>219</v>
      </c>
      <c r="AT307" s="184" t="s">
        <v>215</v>
      </c>
      <c r="AU307" s="184" t="s">
        <v>85</v>
      </c>
      <c r="AY307" s="19" t="s">
        <v>212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9" t="s">
        <v>83</v>
      </c>
      <c r="BK307" s="185">
        <f>ROUND(I307*H307,2)</f>
        <v>0</v>
      </c>
      <c r="BL307" s="19" t="s">
        <v>219</v>
      </c>
      <c r="BM307" s="184" t="s">
        <v>501</v>
      </c>
    </row>
    <row r="308" spans="1:65" s="2" customFormat="1" ht="11.25">
      <c r="A308" s="36"/>
      <c r="B308" s="37"/>
      <c r="C308" s="38"/>
      <c r="D308" s="186" t="s">
        <v>221</v>
      </c>
      <c r="E308" s="38"/>
      <c r="F308" s="187" t="s">
        <v>502</v>
      </c>
      <c r="G308" s="38"/>
      <c r="H308" s="38"/>
      <c r="I308" s="188"/>
      <c r="J308" s="38"/>
      <c r="K308" s="38"/>
      <c r="L308" s="41"/>
      <c r="M308" s="189"/>
      <c r="N308" s="190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221</v>
      </c>
      <c r="AU308" s="19" t="s">
        <v>85</v>
      </c>
    </row>
    <row r="309" spans="1:65" s="2" customFormat="1" ht="49.15" customHeight="1">
      <c r="A309" s="36"/>
      <c r="B309" s="37"/>
      <c r="C309" s="173" t="s">
        <v>503</v>
      </c>
      <c r="D309" s="173" t="s">
        <v>215</v>
      </c>
      <c r="E309" s="174" t="s">
        <v>504</v>
      </c>
      <c r="F309" s="175" t="s">
        <v>505</v>
      </c>
      <c r="G309" s="176" t="s">
        <v>268</v>
      </c>
      <c r="H309" s="177">
        <v>129.65899999999999</v>
      </c>
      <c r="I309" s="178"/>
      <c r="J309" s="179">
        <f>ROUND(I309*H309,2)</f>
        <v>0</v>
      </c>
      <c r="K309" s="175" t="s">
        <v>218</v>
      </c>
      <c r="L309" s="41"/>
      <c r="M309" s="180" t="s">
        <v>19</v>
      </c>
      <c r="N309" s="181" t="s">
        <v>46</v>
      </c>
      <c r="O309" s="66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4" t="s">
        <v>219</v>
      </c>
      <c r="AT309" s="184" t="s">
        <v>215</v>
      </c>
      <c r="AU309" s="184" t="s">
        <v>85</v>
      </c>
      <c r="AY309" s="19" t="s">
        <v>212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9" t="s">
        <v>83</v>
      </c>
      <c r="BK309" s="185">
        <f>ROUND(I309*H309,2)</f>
        <v>0</v>
      </c>
      <c r="BL309" s="19" t="s">
        <v>219</v>
      </c>
      <c r="BM309" s="184" t="s">
        <v>506</v>
      </c>
    </row>
    <row r="310" spans="1:65" s="2" customFormat="1" ht="11.25">
      <c r="A310" s="36"/>
      <c r="B310" s="37"/>
      <c r="C310" s="38"/>
      <c r="D310" s="186" t="s">
        <v>221</v>
      </c>
      <c r="E310" s="38"/>
      <c r="F310" s="187" t="s">
        <v>507</v>
      </c>
      <c r="G310" s="38"/>
      <c r="H310" s="38"/>
      <c r="I310" s="188"/>
      <c r="J310" s="38"/>
      <c r="K310" s="38"/>
      <c r="L310" s="41"/>
      <c r="M310" s="189"/>
      <c r="N310" s="190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221</v>
      </c>
      <c r="AU310" s="19" t="s">
        <v>85</v>
      </c>
    </row>
    <row r="311" spans="1:65" s="12" customFormat="1" ht="22.9" customHeight="1">
      <c r="B311" s="157"/>
      <c r="C311" s="158"/>
      <c r="D311" s="159" t="s">
        <v>74</v>
      </c>
      <c r="E311" s="171" t="s">
        <v>508</v>
      </c>
      <c r="F311" s="171" t="s">
        <v>509</v>
      </c>
      <c r="G311" s="158"/>
      <c r="H311" s="158"/>
      <c r="I311" s="161"/>
      <c r="J311" s="172">
        <f>BK311</f>
        <v>0</v>
      </c>
      <c r="K311" s="158"/>
      <c r="L311" s="163"/>
      <c r="M311" s="164"/>
      <c r="N311" s="165"/>
      <c r="O311" s="165"/>
      <c r="P311" s="166">
        <f>SUM(P312:P313)</f>
        <v>0</v>
      </c>
      <c r="Q311" s="165"/>
      <c r="R311" s="166">
        <f>SUM(R312:R313)</f>
        <v>0</v>
      </c>
      <c r="S311" s="165"/>
      <c r="T311" s="167">
        <f>SUM(T312:T313)</f>
        <v>0</v>
      </c>
      <c r="AR311" s="168" t="s">
        <v>83</v>
      </c>
      <c r="AT311" s="169" t="s">
        <v>74</v>
      </c>
      <c r="AU311" s="169" t="s">
        <v>83</v>
      </c>
      <c r="AY311" s="168" t="s">
        <v>212</v>
      </c>
      <c r="BK311" s="170">
        <f>SUM(BK312:BK313)</f>
        <v>0</v>
      </c>
    </row>
    <row r="312" spans="1:65" s="2" customFormat="1" ht="62.65" customHeight="1">
      <c r="A312" s="36"/>
      <c r="B312" s="37"/>
      <c r="C312" s="173" t="s">
        <v>510</v>
      </c>
      <c r="D312" s="173" t="s">
        <v>215</v>
      </c>
      <c r="E312" s="174" t="s">
        <v>511</v>
      </c>
      <c r="F312" s="175" t="s">
        <v>512</v>
      </c>
      <c r="G312" s="176" t="s">
        <v>268</v>
      </c>
      <c r="H312" s="177">
        <v>97.116</v>
      </c>
      <c r="I312" s="178"/>
      <c r="J312" s="179">
        <f>ROUND(I312*H312,2)</f>
        <v>0</v>
      </c>
      <c r="K312" s="175" t="s">
        <v>218</v>
      </c>
      <c r="L312" s="41"/>
      <c r="M312" s="180" t="s">
        <v>19</v>
      </c>
      <c r="N312" s="181" t="s">
        <v>46</v>
      </c>
      <c r="O312" s="66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4" t="s">
        <v>219</v>
      </c>
      <c r="AT312" s="184" t="s">
        <v>215</v>
      </c>
      <c r="AU312" s="184" t="s">
        <v>85</v>
      </c>
      <c r="AY312" s="19" t="s">
        <v>212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9" t="s">
        <v>83</v>
      </c>
      <c r="BK312" s="185">
        <f>ROUND(I312*H312,2)</f>
        <v>0</v>
      </c>
      <c r="BL312" s="19" t="s">
        <v>219</v>
      </c>
      <c r="BM312" s="184" t="s">
        <v>513</v>
      </c>
    </row>
    <row r="313" spans="1:65" s="2" customFormat="1" ht="11.25">
      <c r="A313" s="36"/>
      <c r="B313" s="37"/>
      <c r="C313" s="38"/>
      <c r="D313" s="186" t="s">
        <v>221</v>
      </c>
      <c r="E313" s="38"/>
      <c r="F313" s="187" t="s">
        <v>514</v>
      </c>
      <c r="G313" s="38"/>
      <c r="H313" s="38"/>
      <c r="I313" s="188"/>
      <c r="J313" s="38"/>
      <c r="K313" s="38"/>
      <c r="L313" s="41"/>
      <c r="M313" s="189"/>
      <c r="N313" s="190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221</v>
      </c>
      <c r="AU313" s="19" t="s">
        <v>85</v>
      </c>
    </row>
    <row r="314" spans="1:65" s="12" customFormat="1" ht="25.9" customHeight="1">
      <c r="B314" s="157"/>
      <c r="C314" s="158"/>
      <c r="D314" s="159" t="s">
        <v>74</v>
      </c>
      <c r="E314" s="160" t="s">
        <v>515</v>
      </c>
      <c r="F314" s="160" t="s">
        <v>516</v>
      </c>
      <c r="G314" s="158"/>
      <c r="H314" s="158"/>
      <c r="I314" s="161"/>
      <c r="J314" s="162">
        <f>BK314</f>
        <v>0</v>
      </c>
      <c r="K314" s="158"/>
      <c r="L314" s="163"/>
      <c r="M314" s="164"/>
      <c r="N314" s="165"/>
      <c r="O314" s="165"/>
      <c r="P314" s="166">
        <f>P315+P322+P333+P402+P434+P449</f>
        <v>0</v>
      </c>
      <c r="Q314" s="165"/>
      <c r="R314" s="166">
        <f>R315+R322+R333+R402+R434+R449</f>
        <v>2.78178847</v>
      </c>
      <c r="S314" s="165"/>
      <c r="T314" s="167">
        <f>T315+T322+T333+T402+T434+T449</f>
        <v>3.8329886000000002</v>
      </c>
      <c r="AR314" s="168" t="s">
        <v>85</v>
      </c>
      <c r="AT314" s="169" t="s">
        <v>74</v>
      </c>
      <c r="AU314" s="169" t="s">
        <v>75</v>
      </c>
      <c r="AY314" s="168" t="s">
        <v>212</v>
      </c>
      <c r="BK314" s="170">
        <f>BK315+BK322+BK333+BK402+BK434+BK449</f>
        <v>0</v>
      </c>
    </row>
    <row r="315" spans="1:65" s="12" customFormat="1" ht="22.9" customHeight="1">
      <c r="B315" s="157"/>
      <c r="C315" s="158"/>
      <c r="D315" s="159" t="s">
        <v>74</v>
      </c>
      <c r="E315" s="171" t="s">
        <v>517</v>
      </c>
      <c r="F315" s="171" t="s">
        <v>518</v>
      </c>
      <c r="G315" s="158"/>
      <c r="H315" s="158"/>
      <c r="I315" s="161"/>
      <c r="J315" s="172">
        <f>BK315</f>
        <v>0</v>
      </c>
      <c r="K315" s="158"/>
      <c r="L315" s="163"/>
      <c r="M315" s="164"/>
      <c r="N315" s="165"/>
      <c r="O315" s="165"/>
      <c r="P315" s="166">
        <f>SUM(P316:P321)</f>
        <v>0</v>
      </c>
      <c r="Q315" s="165"/>
      <c r="R315" s="166">
        <f>SUM(R316:R321)</f>
        <v>2.3848000000000001E-2</v>
      </c>
      <c r="S315" s="165"/>
      <c r="T315" s="167">
        <f>SUM(T316:T321)</f>
        <v>0</v>
      </c>
      <c r="AR315" s="168" t="s">
        <v>85</v>
      </c>
      <c r="AT315" s="169" t="s">
        <v>74</v>
      </c>
      <c r="AU315" s="169" t="s">
        <v>83</v>
      </c>
      <c r="AY315" s="168" t="s">
        <v>212</v>
      </c>
      <c r="BK315" s="170">
        <f>SUM(BK316:BK321)</f>
        <v>0</v>
      </c>
    </row>
    <row r="316" spans="1:65" s="2" customFormat="1" ht="44.25" customHeight="1">
      <c r="A316" s="36"/>
      <c r="B316" s="37"/>
      <c r="C316" s="173" t="s">
        <v>437</v>
      </c>
      <c r="D316" s="173" t="s">
        <v>215</v>
      </c>
      <c r="E316" s="174" t="s">
        <v>519</v>
      </c>
      <c r="F316" s="175" t="s">
        <v>520</v>
      </c>
      <c r="G316" s="176" t="s">
        <v>88</v>
      </c>
      <c r="H316" s="177">
        <v>29.81</v>
      </c>
      <c r="I316" s="178"/>
      <c r="J316" s="179">
        <f>ROUND(I316*H316,2)</f>
        <v>0</v>
      </c>
      <c r="K316" s="175" t="s">
        <v>218</v>
      </c>
      <c r="L316" s="41"/>
      <c r="M316" s="180" t="s">
        <v>19</v>
      </c>
      <c r="N316" s="181" t="s">
        <v>46</v>
      </c>
      <c r="O316" s="66"/>
      <c r="P316" s="182">
        <f>O316*H316</f>
        <v>0</v>
      </c>
      <c r="Q316" s="182">
        <v>8.0000000000000004E-4</v>
      </c>
      <c r="R316" s="182">
        <f>Q316*H316</f>
        <v>2.3848000000000001E-2</v>
      </c>
      <c r="S316" s="182">
        <v>0</v>
      </c>
      <c r="T316" s="183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4" t="s">
        <v>455</v>
      </c>
      <c r="AT316" s="184" t="s">
        <v>215</v>
      </c>
      <c r="AU316" s="184" t="s">
        <v>85</v>
      </c>
      <c r="AY316" s="19" t="s">
        <v>212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9" t="s">
        <v>83</v>
      </c>
      <c r="BK316" s="185">
        <f>ROUND(I316*H316,2)</f>
        <v>0</v>
      </c>
      <c r="BL316" s="19" t="s">
        <v>455</v>
      </c>
      <c r="BM316" s="184" t="s">
        <v>521</v>
      </c>
    </row>
    <row r="317" spans="1:65" s="2" customFormat="1" ht="11.25">
      <c r="A317" s="36"/>
      <c r="B317" s="37"/>
      <c r="C317" s="38"/>
      <c r="D317" s="186" t="s">
        <v>221</v>
      </c>
      <c r="E317" s="38"/>
      <c r="F317" s="187" t="s">
        <v>522</v>
      </c>
      <c r="G317" s="38"/>
      <c r="H317" s="38"/>
      <c r="I317" s="188"/>
      <c r="J317" s="38"/>
      <c r="K317" s="38"/>
      <c r="L317" s="41"/>
      <c r="M317" s="189"/>
      <c r="N317" s="190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221</v>
      </c>
      <c r="AU317" s="19" t="s">
        <v>85</v>
      </c>
    </row>
    <row r="318" spans="1:65" s="13" customFormat="1" ht="11.25">
      <c r="B318" s="191"/>
      <c r="C318" s="192"/>
      <c r="D318" s="193" t="s">
        <v>223</v>
      </c>
      <c r="E318" s="194" t="s">
        <v>19</v>
      </c>
      <c r="F318" s="195" t="s">
        <v>523</v>
      </c>
      <c r="G318" s="192"/>
      <c r="H318" s="194" t="s">
        <v>19</v>
      </c>
      <c r="I318" s="196"/>
      <c r="J318" s="192"/>
      <c r="K318" s="192"/>
      <c r="L318" s="197"/>
      <c r="M318" s="198"/>
      <c r="N318" s="199"/>
      <c r="O318" s="199"/>
      <c r="P318" s="199"/>
      <c r="Q318" s="199"/>
      <c r="R318" s="199"/>
      <c r="S318" s="199"/>
      <c r="T318" s="200"/>
      <c r="AT318" s="201" t="s">
        <v>223</v>
      </c>
      <c r="AU318" s="201" t="s">
        <v>85</v>
      </c>
      <c r="AV318" s="13" t="s">
        <v>83</v>
      </c>
      <c r="AW318" s="13" t="s">
        <v>36</v>
      </c>
      <c r="AX318" s="13" t="s">
        <v>75</v>
      </c>
      <c r="AY318" s="201" t="s">
        <v>212</v>
      </c>
    </row>
    <row r="319" spans="1:65" s="14" customFormat="1" ht="11.25">
      <c r="B319" s="202"/>
      <c r="C319" s="203"/>
      <c r="D319" s="193" t="s">
        <v>223</v>
      </c>
      <c r="E319" s="204" t="s">
        <v>19</v>
      </c>
      <c r="F319" s="205" t="s">
        <v>328</v>
      </c>
      <c r="G319" s="203"/>
      <c r="H319" s="206">
        <v>29.81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223</v>
      </c>
      <c r="AU319" s="212" t="s">
        <v>85</v>
      </c>
      <c r="AV319" s="14" t="s">
        <v>85</v>
      </c>
      <c r="AW319" s="14" t="s">
        <v>36</v>
      </c>
      <c r="AX319" s="14" t="s">
        <v>83</v>
      </c>
      <c r="AY319" s="212" t="s">
        <v>212</v>
      </c>
    </row>
    <row r="320" spans="1:65" s="2" customFormat="1" ht="49.15" customHeight="1">
      <c r="A320" s="36"/>
      <c r="B320" s="37"/>
      <c r="C320" s="173" t="s">
        <v>524</v>
      </c>
      <c r="D320" s="173" t="s">
        <v>215</v>
      </c>
      <c r="E320" s="174" t="s">
        <v>525</v>
      </c>
      <c r="F320" s="175" t="s">
        <v>526</v>
      </c>
      <c r="G320" s="176" t="s">
        <v>268</v>
      </c>
      <c r="H320" s="177">
        <v>2.4E-2</v>
      </c>
      <c r="I320" s="178"/>
      <c r="J320" s="179">
        <f>ROUND(I320*H320,2)</f>
        <v>0</v>
      </c>
      <c r="K320" s="175" t="s">
        <v>218</v>
      </c>
      <c r="L320" s="41"/>
      <c r="M320" s="180" t="s">
        <v>19</v>
      </c>
      <c r="N320" s="181" t="s">
        <v>46</v>
      </c>
      <c r="O320" s="66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4" t="s">
        <v>455</v>
      </c>
      <c r="AT320" s="184" t="s">
        <v>215</v>
      </c>
      <c r="AU320" s="184" t="s">
        <v>85</v>
      </c>
      <c r="AY320" s="19" t="s">
        <v>212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9" t="s">
        <v>83</v>
      </c>
      <c r="BK320" s="185">
        <f>ROUND(I320*H320,2)</f>
        <v>0</v>
      </c>
      <c r="BL320" s="19" t="s">
        <v>455</v>
      </c>
      <c r="BM320" s="184" t="s">
        <v>527</v>
      </c>
    </row>
    <row r="321" spans="1:65" s="2" customFormat="1" ht="11.25">
      <c r="A321" s="36"/>
      <c r="B321" s="37"/>
      <c r="C321" s="38"/>
      <c r="D321" s="186" t="s">
        <v>221</v>
      </c>
      <c r="E321" s="38"/>
      <c r="F321" s="187" t="s">
        <v>528</v>
      </c>
      <c r="G321" s="38"/>
      <c r="H321" s="38"/>
      <c r="I321" s="188"/>
      <c r="J321" s="38"/>
      <c r="K321" s="38"/>
      <c r="L321" s="41"/>
      <c r="M321" s="189"/>
      <c r="N321" s="190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221</v>
      </c>
      <c r="AU321" s="19" t="s">
        <v>85</v>
      </c>
    </row>
    <row r="322" spans="1:65" s="12" customFormat="1" ht="22.9" customHeight="1">
      <c r="B322" s="157"/>
      <c r="C322" s="158"/>
      <c r="D322" s="159" t="s">
        <v>74</v>
      </c>
      <c r="E322" s="171" t="s">
        <v>529</v>
      </c>
      <c r="F322" s="171" t="s">
        <v>530</v>
      </c>
      <c r="G322" s="158"/>
      <c r="H322" s="158"/>
      <c r="I322" s="161"/>
      <c r="J322" s="172">
        <f>BK322</f>
        <v>0</v>
      </c>
      <c r="K322" s="158"/>
      <c r="L322" s="163"/>
      <c r="M322" s="164"/>
      <c r="N322" s="165"/>
      <c r="O322" s="165"/>
      <c r="P322" s="166">
        <f>SUM(P323:P332)</f>
        <v>0</v>
      </c>
      <c r="Q322" s="165"/>
      <c r="R322" s="166">
        <f>SUM(R323:R332)</f>
        <v>1.4999999999999999E-2</v>
      </c>
      <c r="S322" s="165"/>
      <c r="T322" s="167">
        <f>SUM(T323:T332)</f>
        <v>0.25170000000000003</v>
      </c>
      <c r="AR322" s="168" t="s">
        <v>85</v>
      </c>
      <c r="AT322" s="169" t="s">
        <v>74</v>
      </c>
      <c r="AU322" s="169" t="s">
        <v>83</v>
      </c>
      <c r="AY322" s="168" t="s">
        <v>212</v>
      </c>
      <c r="BK322" s="170">
        <f>SUM(BK323:BK332)</f>
        <v>0</v>
      </c>
    </row>
    <row r="323" spans="1:65" s="2" customFormat="1" ht="24.2" customHeight="1">
      <c r="A323" s="36"/>
      <c r="B323" s="37"/>
      <c r="C323" s="173" t="s">
        <v>531</v>
      </c>
      <c r="D323" s="173" t="s">
        <v>215</v>
      </c>
      <c r="E323" s="174" t="s">
        <v>532</v>
      </c>
      <c r="F323" s="175" t="s">
        <v>533</v>
      </c>
      <c r="G323" s="176" t="s">
        <v>534</v>
      </c>
      <c r="H323" s="177">
        <v>10</v>
      </c>
      <c r="I323" s="178"/>
      <c r="J323" s="179">
        <f>ROUND(I323*H323,2)</f>
        <v>0</v>
      </c>
      <c r="K323" s="175" t="s">
        <v>218</v>
      </c>
      <c r="L323" s="41"/>
      <c r="M323" s="180" t="s">
        <v>19</v>
      </c>
      <c r="N323" s="181" t="s">
        <v>46</v>
      </c>
      <c r="O323" s="66"/>
      <c r="P323" s="182">
        <f>O323*H323</f>
        <v>0</v>
      </c>
      <c r="Q323" s="182">
        <v>1.5E-3</v>
      </c>
      <c r="R323" s="182">
        <f>Q323*H323</f>
        <v>1.4999999999999999E-2</v>
      </c>
      <c r="S323" s="182">
        <v>0</v>
      </c>
      <c r="T323" s="183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4" t="s">
        <v>455</v>
      </c>
      <c r="AT323" s="184" t="s">
        <v>215</v>
      </c>
      <c r="AU323" s="184" t="s">
        <v>85</v>
      </c>
      <c r="AY323" s="19" t="s">
        <v>212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9" t="s">
        <v>83</v>
      </c>
      <c r="BK323" s="185">
        <f>ROUND(I323*H323,2)</f>
        <v>0</v>
      </c>
      <c r="BL323" s="19" t="s">
        <v>455</v>
      </c>
      <c r="BM323" s="184" t="s">
        <v>535</v>
      </c>
    </row>
    <row r="324" spans="1:65" s="2" customFormat="1" ht="11.25">
      <c r="A324" s="36"/>
      <c r="B324" s="37"/>
      <c r="C324" s="38"/>
      <c r="D324" s="186" t="s">
        <v>221</v>
      </c>
      <c r="E324" s="38"/>
      <c r="F324" s="187" t="s">
        <v>536</v>
      </c>
      <c r="G324" s="38"/>
      <c r="H324" s="38"/>
      <c r="I324" s="188"/>
      <c r="J324" s="38"/>
      <c r="K324" s="38"/>
      <c r="L324" s="41"/>
      <c r="M324" s="189"/>
      <c r="N324" s="190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221</v>
      </c>
      <c r="AU324" s="19" t="s">
        <v>85</v>
      </c>
    </row>
    <row r="325" spans="1:65" s="13" customFormat="1" ht="11.25">
      <c r="B325" s="191"/>
      <c r="C325" s="192"/>
      <c r="D325" s="193" t="s">
        <v>223</v>
      </c>
      <c r="E325" s="194" t="s">
        <v>19</v>
      </c>
      <c r="F325" s="195" t="s">
        <v>537</v>
      </c>
      <c r="G325" s="192"/>
      <c r="H325" s="194" t="s">
        <v>19</v>
      </c>
      <c r="I325" s="196"/>
      <c r="J325" s="192"/>
      <c r="K325" s="192"/>
      <c r="L325" s="197"/>
      <c r="M325" s="198"/>
      <c r="N325" s="199"/>
      <c r="O325" s="199"/>
      <c r="P325" s="199"/>
      <c r="Q325" s="199"/>
      <c r="R325" s="199"/>
      <c r="S325" s="199"/>
      <c r="T325" s="200"/>
      <c r="AT325" s="201" t="s">
        <v>223</v>
      </c>
      <c r="AU325" s="201" t="s">
        <v>85</v>
      </c>
      <c r="AV325" s="13" t="s">
        <v>83</v>
      </c>
      <c r="AW325" s="13" t="s">
        <v>36</v>
      </c>
      <c r="AX325" s="13" t="s">
        <v>75</v>
      </c>
      <c r="AY325" s="201" t="s">
        <v>212</v>
      </c>
    </row>
    <row r="326" spans="1:65" s="14" customFormat="1" ht="11.25">
      <c r="B326" s="202"/>
      <c r="C326" s="203"/>
      <c r="D326" s="193" t="s">
        <v>223</v>
      </c>
      <c r="E326" s="204" t="s">
        <v>19</v>
      </c>
      <c r="F326" s="205" t="s">
        <v>113</v>
      </c>
      <c r="G326" s="203"/>
      <c r="H326" s="206">
        <v>10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223</v>
      </c>
      <c r="AU326" s="212" t="s">
        <v>85</v>
      </c>
      <c r="AV326" s="14" t="s">
        <v>85</v>
      </c>
      <c r="AW326" s="14" t="s">
        <v>36</v>
      </c>
      <c r="AX326" s="14" t="s">
        <v>83</v>
      </c>
      <c r="AY326" s="212" t="s">
        <v>212</v>
      </c>
    </row>
    <row r="327" spans="1:65" s="2" customFormat="1" ht="16.5" customHeight="1">
      <c r="A327" s="36"/>
      <c r="B327" s="37"/>
      <c r="C327" s="173" t="s">
        <v>538</v>
      </c>
      <c r="D327" s="173" t="s">
        <v>215</v>
      </c>
      <c r="E327" s="174" t="s">
        <v>539</v>
      </c>
      <c r="F327" s="175" t="s">
        <v>540</v>
      </c>
      <c r="G327" s="176" t="s">
        <v>534</v>
      </c>
      <c r="H327" s="177">
        <v>10</v>
      </c>
      <c r="I327" s="178"/>
      <c r="J327" s="179">
        <f>ROUND(I327*H327,2)</f>
        <v>0</v>
      </c>
      <c r="K327" s="175" t="s">
        <v>218</v>
      </c>
      <c r="L327" s="41"/>
      <c r="M327" s="180" t="s">
        <v>19</v>
      </c>
      <c r="N327" s="181" t="s">
        <v>46</v>
      </c>
      <c r="O327" s="66"/>
      <c r="P327" s="182">
        <f>O327*H327</f>
        <v>0</v>
      </c>
      <c r="Q327" s="182">
        <v>0</v>
      </c>
      <c r="R327" s="182">
        <f>Q327*H327</f>
        <v>0</v>
      </c>
      <c r="S327" s="182">
        <v>2.5170000000000001E-2</v>
      </c>
      <c r="T327" s="183">
        <f>S327*H327</f>
        <v>0.25170000000000003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4" t="s">
        <v>455</v>
      </c>
      <c r="AT327" s="184" t="s">
        <v>215</v>
      </c>
      <c r="AU327" s="184" t="s">
        <v>85</v>
      </c>
      <c r="AY327" s="19" t="s">
        <v>212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9" t="s">
        <v>83</v>
      </c>
      <c r="BK327" s="185">
        <f>ROUND(I327*H327,2)</f>
        <v>0</v>
      </c>
      <c r="BL327" s="19" t="s">
        <v>455</v>
      </c>
      <c r="BM327" s="184" t="s">
        <v>541</v>
      </c>
    </row>
    <row r="328" spans="1:65" s="2" customFormat="1" ht="11.25">
      <c r="A328" s="36"/>
      <c r="B328" s="37"/>
      <c r="C328" s="38"/>
      <c r="D328" s="186" t="s">
        <v>221</v>
      </c>
      <c r="E328" s="38"/>
      <c r="F328" s="187" t="s">
        <v>542</v>
      </c>
      <c r="G328" s="38"/>
      <c r="H328" s="38"/>
      <c r="I328" s="188"/>
      <c r="J328" s="38"/>
      <c r="K328" s="38"/>
      <c r="L328" s="41"/>
      <c r="M328" s="189"/>
      <c r="N328" s="190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221</v>
      </c>
      <c r="AU328" s="19" t="s">
        <v>85</v>
      </c>
    </row>
    <row r="329" spans="1:65" s="13" customFormat="1" ht="11.25">
      <c r="B329" s="191"/>
      <c r="C329" s="192"/>
      <c r="D329" s="193" t="s">
        <v>223</v>
      </c>
      <c r="E329" s="194" t="s">
        <v>19</v>
      </c>
      <c r="F329" s="195" t="s">
        <v>543</v>
      </c>
      <c r="G329" s="192"/>
      <c r="H329" s="194" t="s">
        <v>19</v>
      </c>
      <c r="I329" s="196"/>
      <c r="J329" s="192"/>
      <c r="K329" s="192"/>
      <c r="L329" s="197"/>
      <c r="M329" s="198"/>
      <c r="N329" s="199"/>
      <c r="O329" s="199"/>
      <c r="P329" s="199"/>
      <c r="Q329" s="199"/>
      <c r="R329" s="199"/>
      <c r="S329" s="199"/>
      <c r="T329" s="200"/>
      <c r="AT329" s="201" t="s">
        <v>223</v>
      </c>
      <c r="AU329" s="201" t="s">
        <v>85</v>
      </c>
      <c r="AV329" s="13" t="s">
        <v>83</v>
      </c>
      <c r="AW329" s="13" t="s">
        <v>36</v>
      </c>
      <c r="AX329" s="13" t="s">
        <v>75</v>
      </c>
      <c r="AY329" s="201" t="s">
        <v>212</v>
      </c>
    </row>
    <row r="330" spans="1:65" s="14" customFormat="1" ht="11.25">
      <c r="B330" s="202"/>
      <c r="C330" s="203"/>
      <c r="D330" s="193" t="s">
        <v>223</v>
      </c>
      <c r="E330" s="204" t="s">
        <v>19</v>
      </c>
      <c r="F330" s="205" t="s">
        <v>113</v>
      </c>
      <c r="G330" s="203"/>
      <c r="H330" s="206">
        <v>10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223</v>
      </c>
      <c r="AU330" s="212" t="s">
        <v>85</v>
      </c>
      <c r="AV330" s="14" t="s">
        <v>85</v>
      </c>
      <c r="AW330" s="14" t="s">
        <v>36</v>
      </c>
      <c r="AX330" s="14" t="s">
        <v>83</v>
      </c>
      <c r="AY330" s="212" t="s">
        <v>212</v>
      </c>
    </row>
    <row r="331" spans="1:65" s="2" customFormat="1" ht="49.15" customHeight="1">
      <c r="A331" s="36"/>
      <c r="B331" s="37"/>
      <c r="C331" s="173" t="s">
        <v>544</v>
      </c>
      <c r="D331" s="173" t="s">
        <v>215</v>
      </c>
      <c r="E331" s="174" t="s">
        <v>545</v>
      </c>
      <c r="F331" s="175" t="s">
        <v>546</v>
      </c>
      <c r="G331" s="176" t="s">
        <v>268</v>
      </c>
      <c r="H331" s="177">
        <v>1.4999999999999999E-2</v>
      </c>
      <c r="I331" s="178"/>
      <c r="J331" s="179">
        <f>ROUND(I331*H331,2)</f>
        <v>0</v>
      </c>
      <c r="K331" s="175" t="s">
        <v>218</v>
      </c>
      <c r="L331" s="41"/>
      <c r="M331" s="180" t="s">
        <v>19</v>
      </c>
      <c r="N331" s="181" t="s">
        <v>46</v>
      </c>
      <c r="O331" s="66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4" t="s">
        <v>455</v>
      </c>
      <c r="AT331" s="184" t="s">
        <v>215</v>
      </c>
      <c r="AU331" s="184" t="s">
        <v>85</v>
      </c>
      <c r="AY331" s="19" t="s">
        <v>212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9" t="s">
        <v>83</v>
      </c>
      <c r="BK331" s="185">
        <f>ROUND(I331*H331,2)</f>
        <v>0</v>
      </c>
      <c r="BL331" s="19" t="s">
        <v>455</v>
      </c>
      <c r="BM331" s="184" t="s">
        <v>547</v>
      </c>
    </row>
    <row r="332" spans="1:65" s="2" customFormat="1" ht="11.25">
      <c r="A332" s="36"/>
      <c r="B332" s="37"/>
      <c r="C332" s="38"/>
      <c r="D332" s="186" t="s">
        <v>221</v>
      </c>
      <c r="E332" s="38"/>
      <c r="F332" s="187" t="s">
        <v>548</v>
      </c>
      <c r="G332" s="38"/>
      <c r="H332" s="38"/>
      <c r="I332" s="188"/>
      <c r="J332" s="38"/>
      <c r="K332" s="38"/>
      <c r="L332" s="41"/>
      <c r="M332" s="189"/>
      <c r="N332" s="190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221</v>
      </c>
      <c r="AU332" s="19" t="s">
        <v>85</v>
      </c>
    </row>
    <row r="333" spans="1:65" s="12" customFormat="1" ht="22.9" customHeight="1">
      <c r="B333" s="157"/>
      <c r="C333" s="158"/>
      <c r="D333" s="159" t="s">
        <v>74</v>
      </c>
      <c r="E333" s="171" t="s">
        <v>549</v>
      </c>
      <c r="F333" s="171" t="s">
        <v>550</v>
      </c>
      <c r="G333" s="158"/>
      <c r="H333" s="158"/>
      <c r="I333" s="161"/>
      <c r="J333" s="172">
        <f>BK333</f>
        <v>0</v>
      </c>
      <c r="K333" s="158"/>
      <c r="L333" s="163"/>
      <c r="M333" s="164"/>
      <c r="N333" s="165"/>
      <c r="O333" s="165"/>
      <c r="P333" s="166">
        <f>SUM(P334:P401)</f>
        <v>0</v>
      </c>
      <c r="Q333" s="165"/>
      <c r="R333" s="166">
        <f>SUM(R334:R401)</f>
        <v>1.71004595</v>
      </c>
      <c r="S333" s="165"/>
      <c r="T333" s="167">
        <f>SUM(T334:T401)</f>
        <v>0.94385859999999999</v>
      </c>
      <c r="AR333" s="168" t="s">
        <v>85</v>
      </c>
      <c r="AT333" s="169" t="s">
        <v>74</v>
      </c>
      <c r="AU333" s="169" t="s">
        <v>83</v>
      </c>
      <c r="AY333" s="168" t="s">
        <v>212</v>
      </c>
      <c r="BK333" s="170">
        <f>SUM(BK334:BK401)</f>
        <v>0</v>
      </c>
    </row>
    <row r="334" spans="1:65" s="2" customFormat="1" ht="21.75" customHeight="1">
      <c r="A334" s="36"/>
      <c r="B334" s="37"/>
      <c r="C334" s="173" t="s">
        <v>7</v>
      </c>
      <c r="D334" s="173" t="s">
        <v>215</v>
      </c>
      <c r="E334" s="174" t="s">
        <v>551</v>
      </c>
      <c r="F334" s="175" t="s">
        <v>552</v>
      </c>
      <c r="G334" s="176" t="s">
        <v>93</v>
      </c>
      <c r="H334" s="177">
        <v>111.28</v>
      </c>
      <c r="I334" s="178"/>
      <c r="J334" s="179">
        <f>ROUND(I334*H334,2)</f>
        <v>0</v>
      </c>
      <c r="K334" s="175" t="s">
        <v>218</v>
      </c>
      <c r="L334" s="41"/>
      <c r="M334" s="180" t="s">
        <v>19</v>
      </c>
      <c r="N334" s="181" t="s">
        <v>46</v>
      </c>
      <c r="O334" s="66"/>
      <c r="P334" s="182">
        <f>O334*H334</f>
        <v>0</v>
      </c>
      <c r="Q334" s="182">
        <v>0</v>
      </c>
      <c r="R334" s="182">
        <f>Q334*H334</f>
        <v>0</v>
      </c>
      <c r="S334" s="182">
        <v>6.7000000000000002E-4</v>
      </c>
      <c r="T334" s="183">
        <f>S334*H334</f>
        <v>7.4557600000000002E-2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4" t="s">
        <v>455</v>
      </c>
      <c r="AT334" s="184" t="s">
        <v>215</v>
      </c>
      <c r="AU334" s="184" t="s">
        <v>85</v>
      </c>
      <c r="AY334" s="19" t="s">
        <v>212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9" t="s">
        <v>83</v>
      </c>
      <c r="BK334" s="185">
        <f>ROUND(I334*H334,2)</f>
        <v>0</v>
      </c>
      <c r="BL334" s="19" t="s">
        <v>455</v>
      </c>
      <c r="BM334" s="184" t="s">
        <v>553</v>
      </c>
    </row>
    <row r="335" spans="1:65" s="2" customFormat="1" ht="11.25">
      <c r="A335" s="36"/>
      <c r="B335" s="37"/>
      <c r="C335" s="38"/>
      <c r="D335" s="186" t="s">
        <v>221</v>
      </c>
      <c r="E335" s="38"/>
      <c r="F335" s="187" t="s">
        <v>554</v>
      </c>
      <c r="G335" s="38"/>
      <c r="H335" s="38"/>
      <c r="I335" s="188"/>
      <c r="J335" s="38"/>
      <c r="K335" s="38"/>
      <c r="L335" s="41"/>
      <c r="M335" s="189"/>
      <c r="N335" s="190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221</v>
      </c>
      <c r="AU335" s="19" t="s">
        <v>85</v>
      </c>
    </row>
    <row r="336" spans="1:65" s="13" customFormat="1" ht="22.5">
      <c r="B336" s="191"/>
      <c r="C336" s="192"/>
      <c r="D336" s="193" t="s">
        <v>223</v>
      </c>
      <c r="E336" s="194" t="s">
        <v>19</v>
      </c>
      <c r="F336" s="195" t="s">
        <v>555</v>
      </c>
      <c r="G336" s="192"/>
      <c r="H336" s="194" t="s">
        <v>19</v>
      </c>
      <c r="I336" s="196"/>
      <c r="J336" s="192"/>
      <c r="K336" s="192"/>
      <c r="L336" s="197"/>
      <c r="M336" s="198"/>
      <c r="N336" s="199"/>
      <c r="O336" s="199"/>
      <c r="P336" s="199"/>
      <c r="Q336" s="199"/>
      <c r="R336" s="199"/>
      <c r="S336" s="199"/>
      <c r="T336" s="200"/>
      <c r="AT336" s="201" t="s">
        <v>223</v>
      </c>
      <c r="AU336" s="201" t="s">
        <v>85</v>
      </c>
      <c r="AV336" s="13" t="s">
        <v>83</v>
      </c>
      <c r="AW336" s="13" t="s">
        <v>36</v>
      </c>
      <c r="AX336" s="13" t="s">
        <v>75</v>
      </c>
      <c r="AY336" s="201" t="s">
        <v>212</v>
      </c>
    </row>
    <row r="337" spans="1:65" s="14" customFormat="1" ht="11.25">
      <c r="B337" s="202"/>
      <c r="C337" s="203"/>
      <c r="D337" s="193" t="s">
        <v>223</v>
      </c>
      <c r="E337" s="204" t="s">
        <v>19</v>
      </c>
      <c r="F337" s="205" t="s">
        <v>556</v>
      </c>
      <c r="G337" s="203"/>
      <c r="H337" s="206">
        <v>111.28</v>
      </c>
      <c r="I337" s="207"/>
      <c r="J337" s="203"/>
      <c r="K337" s="203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223</v>
      </c>
      <c r="AU337" s="212" t="s">
        <v>85</v>
      </c>
      <c r="AV337" s="14" t="s">
        <v>85</v>
      </c>
      <c r="AW337" s="14" t="s">
        <v>36</v>
      </c>
      <c r="AX337" s="14" t="s">
        <v>83</v>
      </c>
      <c r="AY337" s="212" t="s">
        <v>212</v>
      </c>
    </row>
    <row r="338" spans="1:65" s="2" customFormat="1" ht="24.2" customHeight="1">
      <c r="A338" s="36"/>
      <c r="B338" s="37"/>
      <c r="C338" s="173" t="s">
        <v>557</v>
      </c>
      <c r="D338" s="173" t="s">
        <v>215</v>
      </c>
      <c r="E338" s="174" t="s">
        <v>558</v>
      </c>
      <c r="F338" s="175" t="s">
        <v>559</v>
      </c>
      <c r="G338" s="176" t="s">
        <v>534</v>
      </c>
      <c r="H338" s="177">
        <v>2</v>
      </c>
      <c r="I338" s="178"/>
      <c r="J338" s="179">
        <f>ROUND(I338*H338,2)</f>
        <v>0</v>
      </c>
      <c r="K338" s="175" t="s">
        <v>218</v>
      </c>
      <c r="L338" s="41"/>
      <c r="M338" s="180" t="s">
        <v>19</v>
      </c>
      <c r="N338" s="181" t="s">
        <v>46</v>
      </c>
      <c r="O338" s="66"/>
      <c r="P338" s="182">
        <f>O338*H338</f>
        <v>0</v>
      </c>
      <c r="Q338" s="182">
        <v>0</v>
      </c>
      <c r="R338" s="182">
        <f>Q338*H338</f>
        <v>0</v>
      </c>
      <c r="S338" s="182">
        <v>0</v>
      </c>
      <c r="T338" s="183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4" t="s">
        <v>455</v>
      </c>
      <c r="AT338" s="184" t="s">
        <v>215</v>
      </c>
      <c r="AU338" s="184" t="s">
        <v>85</v>
      </c>
      <c r="AY338" s="19" t="s">
        <v>212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9" t="s">
        <v>83</v>
      </c>
      <c r="BK338" s="185">
        <f>ROUND(I338*H338,2)</f>
        <v>0</v>
      </c>
      <c r="BL338" s="19" t="s">
        <v>455</v>
      </c>
      <c r="BM338" s="184" t="s">
        <v>560</v>
      </c>
    </row>
    <row r="339" spans="1:65" s="2" customFormat="1" ht="11.25">
      <c r="A339" s="36"/>
      <c r="B339" s="37"/>
      <c r="C339" s="38"/>
      <c r="D339" s="186" t="s">
        <v>221</v>
      </c>
      <c r="E339" s="38"/>
      <c r="F339" s="187" t="s">
        <v>561</v>
      </c>
      <c r="G339" s="38"/>
      <c r="H339" s="38"/>
      <c r="I339" s="188"/>
      <c r="J339" s="38"/>
      <c r="K339" s="38"/>
      <c r="L339" s="41"/>
      <c r="M339" s="189"/>
      <c r="N339" s="190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221</v>
      </c>
      <c r="AU339" s="19" t="s">
        <v>85</v>
      </c>
    </row>
    <row r="340" spans="1:65" s="13" customFormat="1" ht="22.5">
      <c r="B340" s="191"/>
      <c r="C340" s="192"/>
      <c r="D340" s="193" t="s">
        <v>223</v>
      </c>
      <c r="E340" s="194" t="s">
        <v>19</v>
      </c>
      <c r="F340" s="195" t="s">
        <v>562</v>
      </c>
      <c r="G340" s="192"/>
      <c r="H340" s="194" t="s">
        <v>19</v>
      </c>
      <c r="I340" s="196"/>
      <c r="J340" s="192"/>
      <c r="K340" s="192"/>
      <c r="L340" s="197"/>
      <c r="M340" s="198"/>
      <c r="N340" s="199"/>
      <c r="O340" s="199"/>
      <c r="P340" s="199"/>
      <c r="Q340" s="199"/>
      <c r="R340" s="199"/>
      <c r="S340" s="199"/>
      <c r="T340" s="200"/>
      <c r="AT340" s="201" t="s">
        <v>223</v>
      </c>
      <c r="AU340" s="201" t="s">
        <v>85</v>
      </c>
      <c r="AV340" s="13" t="s">
        <v>83</v>
      </c>
      <c r="AW340" s="13" t="s">
        <v>36</v>
      </c>
      <c r="AX340" s="13" t="s">
        <v>75</v>
      </c>
      <c r="AY340" s="201" t="s">
        <v>212</v>
      </c>
    </row>
    <row r="341" spans="1:65" s="14" customFormat="1" ht="11.25">
      <c r="B341" s="202"/>
      <c r="C341" s="203"/>
      <c r="D341" s="193" t="s">
        <v>223</v>
      </c>
      <c r="E341" s="204" t="s">
        <v>19</v>
      </c>
      <c r="F341" s="205" t="s">
        <v>85</v>
      </c>
      <c r="G341" s="203"/>
      <c r="H341" s="206">
        <v>2</v>
      </c>
      <c r="I341" s="207"/>
      <c r="J341" s="203"/>
      <c r="K341" s="203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223</v>
      </c>
      <c r="AU341" s="212" t="s">
        <v>85</v>
      </c>
      <c r="AV341" s="14" t="s">
        <v>85</v>
      </c>
      <c r="AW341" s="14" t="s">
        <v>36</v>
      </c>
      <c r="AX341" s="14" t="s">
        <v>83</v>
      </c>
      <c r="AY341" s="212" t="s">
        <v>212</v>
      </c>
    </row>
    <row r="342" spans="1:65" s="2" customFormat="1" ht="21.75" customHeight="1">
      <c r="A342" s="36"/>
      <c r="B342" s="37"/>
      <c r="C342" s="213" t="s">
        <v>563</v>
      </c>
      <c r="D342" s="213" t="s">
        <v>285</v>
      </c>
      <c r="E342" s="214" t="s">
        <v>564</v>
      </c>
      <c r="F342" s="215" t="s">
        <v>565</v>
      </c>
      <c r="G342" s="216" t="s">
        <v>268</v>
      </c>
      <c r="H342" s="217">
        <v>0.01</v>
      </c>
      <c r="I342" s="218"/>
      <c r="J342" s="219">
        <f>ROUND(I342*H342,2)</f>
        <v>0</v>
      </c>
      <c r="K342" s="215" t="s">
        <v>218</v>
      </c>
      <c r="L342" s="220"/>
      <c r="M342" s="221" t="s">
        <v>19</v>
      </c>
      <c r="N342" s="222" t="s">
        <v>46</v>
      </c>
      <c r="O342" s="66"/>
      <c r="P342" s="182">
        <f>O342*H342</f>
        <v>0</v>
      </c>
      <c r="Q342" s="182">
        <v>1</v>
      </c>
      <c r="R342" s="182">
        <f>Q342*H342</f>
        <v>0.01</v>
      </c>
      <c r="S342" s="182">
        <v>0</v>
      </c>
      <c r="T342" s="183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4" t="s">
        <v>566</v>
      </c>
      <c r="AT342" s="184" t="s">
        <v>285</v>
      </c>
      <c r="AU342" s="184" t="s">
        <v>85</v>
      </c>
      <c r="AY342" s="19" t="s">
        <v>212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9" t="s">
        <v>83</v>
      </c>
      <c r="BK342" s="185">
        <f>ROUND(I342*H342,2)</f>
        <v>0</v>
      </c>
      <c r="BL342" s="19" t="s">
        <v>455</v>
      </c>
      <c r="BM342" s="184" t="s">
        <v>567</v>
      </c>
    </row>
    <row r="343" spans="1:65" s="14" customFormat="1" ht="11.25">
      <c r="B343" s="202"/>
      <c r="C343" s="203"/>
      <c r="D343" s="193" t="s">
        <v>223</v>
      </c>
      <c r="E343" s="204" t="s">
        <v>19</v>
      </c>
      <c r="F343" s="205" t="s">
        <v>6</v>
      </c>
      <c r="G343" s="203"/>
      <c r="H343" s="206">
        <v>0.01</v>
      </c>
      <c r="I343" s="207"/>
      <c r="J343" s="203"/>
      <c r="K343" s="203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223</v>
      </c>
      <c r="AU343" s="212" t="s">
        <v>85</v>
      </c>
      <c r="AV343" s="14" t="s">
        <v>85</v>
      </c>
      <c r="AW343" s="14" t="s">
        <v>36</v>
      </c>
      <c r="AX343" s="14" t="s">
        <v>83</v>
      </c>
      <c r="AY343" s="212" t="s">
        <v>212</v>
      </c>
    </row>
    <row r="344" spans="1:65" s="2" customFormat="1" ht="24.2" customHeight="1">
      <c r="A344" s="36"/>
      <c r="B344" s="37"/>
      <c r="C344" s="173" t="s">
        <v>568</v>
      </c>
      <c r="D344" s="173" t="s">
        <v>215</v>
      </c>
      <c r="E344" s="174" t="s">
        <v>569</v>
      </c>
      <c r="F344" s="175" t="s">
        <v>570</v>
      </c>
      <c r="G344" s="176" t="s">
        <v>93</v>
      </c>
      <c r="H344" s="177">
        <v>139.1</v>
      </c>
      <c r="I344" s="178"/>
      <c r="J344" s="179">
        <f>ROUND(I344*H344,2)</f>
        <v>0</v>
      </c>
      <c r="K344" s="175" t="s">
        <v>218</v>
      </c>
      <c r="L344" s="41"/>
      <c r="M344" s="180" t="s">
        <v>19</v>
      </c>
      <c r="N344" s="181" t="s">
        <v>46</v>
      </c>
      <c r="O344" s="66"/>
      <c r="P344" s="182">
        <f>O344*H344</f>
        <v>0</v>
      </c>
      <c r="Q344" s="182">
        <v>0</v>
      </c>
      <c r="R344" s="182">
        <f>Q344*H344</f>
        <v>0</v>
      </c>
      <c r="S344" s="182">
        <v>1.67E-3</v>
      </c>
      <c r="T344" s="183">
        <f>S344*H344</f>
        <v>0.232297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4" t="s">
        <v>455</v>
      </c>
      <c r="AT344" s="184" t="s">
        <v>215</v>
      </c>
      <c r="AU344" s="184" t="s">
        <v>85</v>
      </c>
      <c r="AY344" s="19" t="s">
        <v>212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9" t="s">
        <v>83</v>
      </c>
      <c r="BK344" s="185">
        <f>ROUND(I344*H344,2)</f>
        <v>0</v>
      </c>
      <c r="BL344" s="19" t="s">
        <v>455</v>
      </c>
      <c r="BM344" s="184" t="s">
        <v>571</v>
      </c>
    </row>
    <row r="345" spans="1:65" s="2" customFormat="1" ht="11.25">
      <c r="A345" s="36"/>
      <c r="B345" s="37"/>
      <c r="C345" s="38"/>
      <c r="D345" s="186" t="s">
        <v>221</v>
      </c>
      <c r="E345" s="38"/>
      <c r="F345" s="187" t="s">
        <v>572</v>
      </c>
      <c r="G345" s="38"/>
      <c r="H345" s="38"/>
      <c r="I345" s="188"/>
      <c r="J345" s="38"/>
      <c r="K345" s="38"/>
      <c r="L345" s="41"/>
      <c r="M345" s="189"/>
      <c r="N345" s="190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221</v>
      </c>
      <c r="AU345" s="19" t="s">
        <v>85</v>
      </c>
    </row>
    <row r="346" spans="1:65" s="13" customFormat="1" ht="11.25">
      <c r="B346" s="191"/>
      <c r="C346" s="192"/>
      <c r="D346" s="193" t="s">
        <v>223</v>
      </c>
      <c r="E346" s="194" t="s">
        <v>19</v>
      </c>
      <c r="F346" s="195" t="s">
        <v>573</v>
      </c>
      <c r="G346" s="192"/>
      <c r="H346" s="194" t="s">
        <v>19</v>
      </c>
      <c r="I346" s="196"/>
      <c r="J346" s="192"/>
      <c r="K346" s="192"/>
      <c r="L346" s="197"/>
      <c r="M346" s="198"/>
      <c r="N346" s="199"/>
      <c r="O346" s="199"/>
      <c r="P346" s="199"/>
      <c r="Q346" s="199"/>
      <c r="R346" s="199"/>
      <c r="S346" s="199"/>
      <c r="T346" s="200"/>
      <c r="AT346" s="201" t="s">
        <v>223</v>
      </c>
      <c r="AU346" s="201" t="s">
        <v>85</v>
      </c>
      <c r="AV346" s="13" t="s">
        <v>83</v>
      </c>
      <c r="AW346" s="13" t="s">
        <v>36</v>
      </c>
      <c r="AX346" s="13" t="s">
        <v>75</v>
      </c>
      <c r="AY346" s="201" t="s">
        <v>212</v>
      </c>
    </row>
    <row r="347" spans="1:65" s="14" customFormat="1" ht="11.25">
      <c r="B347" s="202"/>
      <c r="C347" s="203"/>
      <c r="D347" s="193" t="s">
        <v>223</v>
      </c>
      <c r="E347" s="204" t="s">
        <v>19</v>
      </c>
      <c r="F347" s="205" t="s">
        <v>117</v>
      </c>
      <c r="G347" s="203"/>
      <c r="H347" s="206">
        <v>139.1</v>
      </c>
      <c r="I347" s="207"/>
      <c r="J347" s="203"/>
      <c r="K347" s="203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223</v>
      </c>
      <c r="AU347" s="212" t="s">
        <v>85</v>
      </c>
      <c r="AV347" s="14" t="s">
        <v>85</v>
      </c>
      <c r="AW347" s="14" t="s">
        <v>36</v>
      </c>
      <c r="AX347" s="14" t="s">
        <v>83</v>
      </c>
      <c r="AY347" s="212" t="s">
        <v>212</v>
      </c>
    </row>
    <row r="348" spans="1:65" s="2" customFormat="1" ht="24.2" customHeight="1">
      <c r="A348" s="36"/>
      <c r="B348" s="37"/>
      <c r="C348" s="173" t="s">
        <v>574</v>
      </c>
      <c r="D348" s="173" t="s">
        <v>215</v>
      </c>
      <c r="E348" s="174" t="s">
        <v>575</v>
      </c>
      <c r="F348" s="175" t="s">
        <v>576</v>
      </c>
      <c r="G348" s="176" t="s">
        <v>93</v>
      </c>
      <c r="H348" s="177">
        <v>25.4</v>
      </c>
      <c r="I348" s="178"/>
      <c r="J348" s="179">
        <f>ROUND(I348*H348,2)</f>
        <v>0</v>
      </c>
      <c r="K348" s="175" t="s">
        <v>218</v>
      </c>
      <c r="L348" s="41"/>
      <c r="M348" s="180" t="s">
        <v>19</v>
      </c>
      <c r="N348" s="181" t="s">
        <v>46</v>
      </c>
      <c r="O348" s="66"/>
      <c r="P348" s="182">
        <f>O348*H348</f>
        <v>0</v>
      </c>
      <c r="Q348" s="182">
        <v>0</v>
      </c>
      <c r="R348" s="182">
        <f>Q348*H348</f>
        <v>0</v>
      </c>
      <c r="S348" s="182">
        <v>2.2300000000000002E-3</v>
      </c>
      <c r="T348" s="183">
        <f>S348*H348</f>
        <v>5.6642000000000005E-2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4" t="s">
        <v>455</v>
      </c>
      <c r="AT348" s="184" t="s">
        <v>215</v>
      </c>
      <c r="AU348" s="184" t="s">
        <v>85</v>
      </c>
      <c r="AY348" s="19" t="s">
        <v>212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9" t="s">
        <v>83</v>
      </c>
      <c r="BK348" s="185">
        <f>ROUND(I348*H348,2)</f>
        <v>0</v>
      </c>
      <c r="BL348" s="19" t="s">
        <v>455</v>
      </c>
      <c r="BM348" s="184" t="s">
        <v>577</v>
      </c>
    </row>
    <row r="349" spans="1:65" s="2" customFormat="1" ht="11.25">
      <c r="A349" s="36"/>
      <c r="B349" s="37"/>
      <c r="C349" s="38"/>
      <c r="D349" s="186" t="s">
        <v>221</v>
      </c>
      <c r="E349" s="38"/>
      <c r="F349" s="187" t="s">
        <v>578</v>
      </c>
      <c r="G349" s="38"/>
      <c r="H349" s="38"/>
      <c r="I349" s="188"/>
      <c r="J349" s="38"/>
      <c r="K349" s="38"/>
      <c r="L349" s="41"/>
      <c r="M349" s="189"/>
      <c r="N349" s="190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221</v>
      </c>
      <c r="AU349" s="19" t="s">
        <v>85</v>
      </c>
    </row>
    <row r="350" spans="1:65" s="13" customFormat="1" ht="11.25">
      <c r="B350" s="191"/>
      <c r="C350" s="192"/>
      <c r="D350" s="193" t="s">
        <v>223</v>
      </c>
      <c r="E350" s="194" t="s">
        <v>19</v>
      </c>
      <c r="F350" s="195" t="s">
        <v>579</v>
      </c>
      <c r="G350" s="192"/>
      <c r="H350" s="194" t="s">
        <v>19</v>
      </c>
      <c r="I350" s="196"/>
      <c r="J350" s="192"/>
      <c r="K350" s="192"/>
      <c r="L350" s="197"/>
      <c r="M350" s="198"/>
      <c r="N350" s="199"/>
      <c r="O350" s="199"/>
      <c r="P350" s="199"/>
      <c r="Q350" s="199"/>
      <c r="R350" s="199"/>
      <c r="S350" s="199"/>
      <c r="T350" s="200"/>
      <c r="AT350" s="201" t="s">
        <v>223</v>
      </c>
      <c r="AU350" s="201" t="s">
        <v>85</v>
      </c>
      <c r="AV350" s="13" t="s">
        <v>83</v>
      </c>
      <c r="AW350" s="13" t="s">
        <v>36</v>
      </c>
      <c r="AX350" s="13" t="s">
        <v>75</v>
      </c>
      <c r="AY350" s="201" t="s">
        <v>212</v>
      </c>
    </row>
    <row r="351" spans="1:65" s="14" customFormat="1" ht="11.25">
      <c r="B351" s="202"/>
      <c r="C351" s="203"/>
      <c r="D351" s="193" t="s">
        <v>223</v>
      </c>
      <c r="E351" s="204" t="s">
        <v>19</v>
      </c>
      <c r="F351" s="205" t="s">
        <v>120</v>
      </c>
      <c r="G351" s="203"/>
      <c r="H351" s="206">
        <v>25.4</v>
      </c>
      <c r="I351" s="207"/>
      <c r="J351" s="203"/>
      <c r="K351" s="203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223</v>
      </c>
      <c r="AU351" s="212" t="s">
        <v>85</v>
      </c>
      <c r="AV351" s="14" t="s">
        <v>85</v>
      </c>
      <c r="AW351" s="14" t="s">
        <v>36</v>
      </c>
      <c r="AX351" s="14" t="s">
        <v>83</v>
      </c>
      <c r="AY351" s="212" t="s">
        <v>212</v>
      </c>
    </row>
    <row r="352" spans="1:65" s="2" customFormat="1" ht="16.5" customHeight="1">
      <c r="A352" s="36"/>
      <c r="B352" s="37"/>
      <c r="C352" s="173" t="s">
        <v>580</v>
      </c>
      <c r="D352" s="173" t="s">
        <v>215</v>
      </c>
      <c r="E352" s="174" t="s">
        <v>581</v>
      </c>
      <c r="F352" s="175" t="s">
        <v>582</v>
      </c>
      <c r="G352" s="176" t="s">
        <v>93</v>
      </c>
      <c r="H352" s="177">
        <v>147.30000000000001</v>
      </c>
      <c r="I352" s="178"/>
      <c r="J352" s="179">
        <f>ROUND(I352*H352,2)</f>
        <v>0</v>
      </c>
      <c r="K352" s="175" t="s">
        <v>218</v>
      </c>
      <c r="L352" s="41"/>
      <c r="M352" s="180" t="s">
        <v>19</v>
      </c>
      <c r="N352" s="181" t="s">
        <v>46</v>
      </c>
      <c r="O352" s="66"/>
      <c r="P352" s="182">
        <f>O352*H352</f>
        <v>0</v>
      </c>
      <c r="Q352" s="182">
        <v>0</v>
      </c>
      <c r="R352" s="182">
        <f>Q352*H352</f>
        <v>0</v>
      </c>
      <c r="S352" s="182">
        <v>3.9399999999999999E-3</v>
      </c>
      <c r="T352" s="183">
        <f>S352*H352</f>
        <v>0.58036200000000004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4" t="s">
        <v>455</v>
      </c>
      <c r="AT352" s="184" t="s">
        <v>215</v>
      </c>
      <c r="AU352" s="184" t="s">
        <v>85</v>
      </c>
      <c r="AY352" s="19" t="s">
        <v>212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9" t="s">
        <v>83</v>
      </c>
      <c r="BK352" s="185">
        <f>ROUND(I352*H352,2)</f>
        <v>0</v>
      </c>
      <c r="BL352" s="19" t="s">
        <v>455</v>
      </c>
      <c r="BM352" s="184" t="s">
        <v>583</v>
      </c>
    </row>
    <row r="353" spans="1:65" s="2" customFormat="1" ht="11.25">
      <c r="A353" s="36"/>
      <c r="B353" s="37"/>
      <c r="C353" s="38"/>
      <c r="D353" s="186" t="s">
        <v>221</v>
      </c>
      <c r="E353" s="38"/>
      <c r="F353" s="187" t="s">
        <v>584</v>
      </c>
      <c r="G353" s="38"/>
      <c r="H353" s="38"/>
      <c r="I353" s="188"/>
      <c r="J353" s="38"/>
      <c r="K353" s="38"/>
      <c r="L353" s="41"/>
      <c r="M353" s="189"/>
      <c r="N353" s="190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221</v>
      </c>
      <c r="AU353" s="19" t="s">
        <v>85</v>
      </c>
    </row>
    <row r="354" spans="1:65" s="13" customFormat="1" ht="11.25">
      <c r="B354" s="191"/>
      <c r="C354" s="192"/>
      <c r="D354" s="193" t="s">
        <v>223</v>
      </c>
      <c r="E354" s="194" t="s">
        <v>19</v>
      </c>
      <c r="F354" s="195" t="s">
        <v>585</v>
      </c>
      <c r="G354" s="192"/>
      <c r="H354" s="194" t="s">
        <v>19</v>
      </c>
      <c r="I354" s="196"/>
      <c r="J354" s="192"/>
      <c r="K354" s="192"/>
      <c r="L354" s="197"/>
      <c r="M354" s="198"/>
      <c r="N354" s="199"/>
      <c r="O354" s="199"/>
      <c r="P354" s="199"/>
      <c r="Q354" s="199"/>
      <c r="R354" s="199"/>
      <c r="S354" s="199"/>
      <c r="T354" s="200"/>
      <c r="AT354" s="201" t="s">
        <v>223</v>
      </c>
      <c r="AU354" s="201" t="s">
        <v>85</v>
      </c>
      <c r="AV354" s="13" t="s">
        <v>83</v>
      </c>
      <c r="AW354" s="13" t="s">
        <v>36</v>
      </c>
      <c r="AX354" s="13" t="s">
        <v>75</v>
      </c>
      <c r="AY354" s="201" t="s">
        <v>212</v>
      </c>
    </row>
    <row r="355" spans="1:65" s="14" customFormat="1" ht="11.25">
      <c r="B355" s="202"/>
      <c r="C355" s="203"/>
      <c r="D355" s="193" t="s">
        <v>223</v>
      </c>
      <c r="E355" s="204" t="s">
        <v>19</v>
      </c>
      <c r="F355" s="205" t="s">
        <v>109</v>
      </c>
      <c r="G355" s="203"/>
      <c r="H355" s="206">
        <v>147.30000000000001</v>
      </c>
      <c r="I355" s="207"/>
      <c r="J355" s="203"/>
      <c r="K355" s="203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223</v>
      </c>
      <c r="AU355" s="212" t="s">
        <v>85</v>
      </c>
      <c r="AV355" s="14" t="s">
        <v>85</v>
      </c>
      <c r="AW355" s="14" t="s">
        <v>36</v>
      </c>
      <c r="AX355" s="14" t="s">
        <v>83</v>
      </c>
      <c r="AY355" s="212" t="s">
        <v>212</v>
      </c>
    </row>
    <row r="356" spans="1:65" s="2" customFormat="1" ht="37.9" customHeight="1">
      <c r="A356" s="36"/>
      <c r="B356" s="37"/>
      <c r="C356" s="173" t="s">
        <v>586</v>
      </c>
      <c r="D356" s="173" t="s">
        <v>215</v>
      </c>
      <c r="E356" s="174" t="s">
        <v>587</v>
      </c>
      <c r="F356" s="175" t="s">
        <v>588</v>
      </c>
      <c r="G356" s="176" t="s">
        <v>534</v>
      </c>
      <c r="H356" s="177">
        <v>100</v>
      </c>
      <c r="I356" s="178"/>
      <c r="J356" s="179">
        <f>ROUND(I356*H356,2)</f>
        <v>0</v>
      </c>
      <c r="K356" s="175" t="s">
        <v>218</v>
      </c>
      <c r="L356" s="41"/>
      <c r="M356" s="180" t="s">
        <v>19</v>
      </c>
      <c r="N356" s="181" t="s">
        <v>46</v>
      </c>
      <c r="O356" s="66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4" t="s">
        <v>455</v>
      </c>
      <c r="AT356" s="184" t="s">
        <v>215</v>
      </c>
      <c r="AU356" s="184" t="s">
        <v>85</v>
      </c>
      <c r="AY356" s="19" t="s">
        <v>212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9" t="s">
        <v>83</v>
      </c>
      <c r="BK356" s="185">
        <f>ROUND(I356*H356,2)</f>
        <v>0</v>
      </c>
      <c r="BL356" s="19" t="s">
        <v>455</v>
      </c>
      <c r="BM356" s="184" t="s">
        <v>589</v>
      </c>
    </row>
    <row r="357" spans="1:65" s="2" customFormat="1" ht="11.25">
      <c r="A357" s="36"/>
      <c r="B357" s="37"/>
      <c r="C357" s="38"/>
      <c r="D357" s="186" t="s">
        <v>221</v>
      </c>
      <c r="E357" s="38"/>
      <c r="F357" s="187" t="s">
        <v>590</v>
      </c>
      <c r="G357" s="38"/>
      <c r="H357" s="38"/>
      <c r="I357" s="188"/>
      <c r="J357" s="38"/>
      <c r="K357" s="38"/>
      <c r="L357" s="41"/>
      <c r="M357" s="189"/>
      <c r="N357" s="190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221</v>
      </c>
      <c r="AU357" s="19" t="s">
        <v>85</v>
      </c>
    </row>
    <row r="358" spans="1:65" s="13" customFormat="1" ht="11.25">
      <c r="B358" s="191"/>
      <c r="C358" s="192"/>
      <c r="D358" s="193" t="s">
        <v>223</v>
      </c>
      <c r="E358" s="194" t="s">
        <v>19</v>
      </c>
      <c r="F358" s="195" t="s">
        <v>585</v>
      </c>
      <c r="G358" s="192"/>
      <c r="H358" s="194" t="s">
        <v>19</v>
      </c>
      <c r="I358" s="196"/>
      <c r="J358" s="192"/>
      <c r="K358" s="192"/>
      <c r="L358" s="197"/>
      <c r="M358" s="198"/>
      <c r="N358" s="199"/>
      <c r="O358" s="199"/>
      <c r="P358" s="199"/>
      <c r="Q358" s="199"/>
      <c r="R358" s="199"/>
      <c r="S358" s="199"/>
      <c r="T358" s="200"/>
      <c r="AT358" s="201" t="s">
        <v>223</v>
      </c>
      <c r="AU358" s="201" t="s">
        <v>85</v>
      </c>
      <c r="AV358" s="13" t="s">
        <v>83</v>
      </c>
      <c r="AW358" s="13" t="s">
        <v>36</v>
      </c>
      <c r="AX358" s="13" t="s">
        <v>75</v>
      </c>
      <c r="AY358" s="201" t="s">
        <v>212</v>
      </c>
    </row>
    <row r="359" spans="1:65" s="14" customFormat="1" ht="11.25">
      <c r="B359" s="202"/>
      <c r="C359" s="203"/>
      <c r="D359" s="193" t="s">
        <v>223</v>
      </c>
      <c r="E359" s="204" t="s">
        <v>19</v>
      </c>
      <c r="F359" s="205" t="s">
        <v>591</v>
      </c>
      <c r="G359" s="203"/>
      <c r="H359" s="206">
        <v>100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223</v>
      </c>
      <c r="AU359" s="212" t="s">
        <v>85</v>
      </c>
      <c r="AV359" s="14" t="s">
        <v>85</v>
      </c>
      <c r="AW359" s="14" t="s">
        <v>36</v>
      </c>
      <c r="AX359" s="14" t="s">
        <v>83</v>
      </c>
      <c r="AY359" s="212" t="s">
        <v>212</v>
      </c>
    </row>
    <row r="360" spans="1:65" s="2" customFormat="1" ht="37.9" customHeight="1">
      <c r="A360" s="36"/>
      <c r="B360" s="37"/>
      <c r="C360" s="173" t="s">
        <v>592</v>
      </c>
      <c r="D360" s="173" t="s">
        <v>215</v>
      </c>
      <c r="E360" s="174" t="s">
        <v>593</v>
      </c>
      <c r="F360" s="175" t="s">
        <v>594</v>
      </c>
      <c r="G360" s="176" t="s">
        <v>93</v>
      </c>
      <c r="H360" s="177">
        <v>124.11</v>
      </c>
      <c r="I360" s="178"/>
      <c r="J360" s="179">
        <f>ROUND(I360*H360,2)</f>
        <v>0</v>
      </c>
      <c r="K360" s="175" t="s">
        <v>218</v>
      </c>
      <c r="L360" s="41"/>
      <c r="M360" s="180" t="s">
        <v>19</v>
      </c>
      <c r="N360" s="181" t="s">
        <v>46</v>
      </c>
      <c r="O360" s="66"/>
      <c r="P360" s="182">
        <f>O360*H360</f>
        <v>0</v>
      </c>
      <c r="Q360" s="182">
        <v>3.62E-3</v>
      </c>
      <c r="R360" s="182">
        <f>Q360*H360</f>
        <v>0.44927820000000002</v>
      </c>
      <c r="S360" s="182">
        <v>0</v>
      </c>
      <c r="T360" s="183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4" t="s">
        <v>455</v>
      </c>
      <c r="AT360" s="184" t="s">
        <v>215</v>
      </c>
      <c r="AU360" s="184" t="s">
        <v>85</v>
      </c>
      <c r="AY360" s="19" t="s">
        <v>212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9" t="s">
        <v>83</v>
      </c>
      <c r="BK360" s="185">
        <f>ROUND(I360*H360,2)</f>
        <v>0</v>
      </c>
      <c r="BL360" s="19" t="s">
        <v>455</v>
      </c>
      <c r="BM360" s="184" t="s">
        <v>595</v>
      </c>
    </row>
    <row r="361" spans="1:65" s="2" customFormat="1" ht="11.25">
      <c r="A361" s="36"/>
      <c r="B361" s="37"/>
      <c r="C361" s="38"/>
      <c r="D361" s="186" t="s">
        <v>221</v>
      </c>
      <c r="E361" s="38"/>
      <c r="F361" s="187" t="s">
        <v>596</v>
      </c>
      <c r="G361" s="38"/>
      <c r="H361" s="38"/>
      <c r="I361" s="188"/>
      <c r="J361" s="38"/>
      <c r="K361" s="38"/>
      <c r="L361" s="41"/>
      <c r="M361" s="189"/>
      <c r="N361" s="190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221</v>
      </c>
      <c r="AU361" s="19" t="s">
        <v>85</v>
      </c>
    </row>
    <row r="362" spans="1:65" s="13" customFormat="1" ht="11.25">
      <c r="B362" s="191"/>
      <c r="C362" s="192"/>
      <c r="D362" s="193" t="s">
        <v>223</v>
      </c>
      <c r="E362" s="194" t="s">
        <v>19</v>
      </c>
      <c r="F362" s="195" t="s">
        <v>597</v>
      </c>
      <c r="G362" s="192"/>
      <c r="H362" s="194" t="s">
        <v>19</v>
      </c>
      <c r="I362" s="196"/>
      <c r="J362" s="192"/>
      <c r="K362" s="192"/>
      <c r="L362" s="197"/>
      <c r="M362" s="198"/>
      <c r="N362" s="199"/>
      <c r="O362" s="199"/>
      <c r="P362" s="199"/>
      <c r="Q362" s="199"/>
      <c r="R362" s="199"/>
      <c r="S362" s="199"/>
      <c r="T362" s="200"/>
      <c r="AT362" s="201" t="s">
        <v>223</v>
      </c>
      <c r="AU362" s="201" t="s">
        <v>85</v>
      </c>
      <c r="AV362" s="13" t="s">
        <v>83</v>
      </c>
      <c r="AW362" s="13" t="s">
        <v>36</v>
      </c>
      <c r="AX362" s="13" t="s">
        <v>75</v>
      </c>
      <c r="AY362" s="201" t="s">
        <v>212</v>
      </c>
    </row>
    <row r="363" spans="1:65" s="14" customFormat="1" ht="11.25">
      <c r="B363" s="202"/>
      <c r="C363" s="203"/>
      <c r="D363" s="193" t="s">
        <v>223</v>
      </c>
      <c r="E363" s="204" t="s">
        <v>19</v>
      </c>
      <c r="F363" s="205" t="s">
        <v>598</v>
      </c>
      <c r="G363" s="203"/>
      <c r="H363" s="206">
        <v>124.11</v>
      </c>
      <c r="I363" s="207"/>
      <c r="J363" s="203"/>
      <c r="K363" s="203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223</v>
      </c>
      <c r="AU363" s="212" t="s">
        <v>85</v>
      </c>
      <c r="AV363" s="14" t="s">
        <v>85</v>
      </c>
      <c r="AW363" s="14" t="s">
        <v>36</v>
      </c>
      <c r="AX363" s="14" t="s">
        <v>83</v>
      </c>
      <c r="AY363" s="212" t="s">
        <v>212</v>
      </c>
    </row>
    <row r="364" spans="1:65" s="2" customFormat="1" ht="37.9" customHeight="1">
      <c r="A364" s="36"/>
      <c r="B364" s="37"/>
      <c r="C364" s="173" t="s">
        <v>599</v>
      </c>
      <c r="D364" s="173" t="s">
        <v>215</v>
      </c>
      <c r="E364" s="174" t="s">
        <v>600</v>
      </c>
      <c r="F364" s="175" t="s">
        <v>601</v>
      </c>
      <c r="G364" s="176" t="s">
        <v>93</v>
      </c>
      <c r="H364" s="177">
        <v>22.364999999999998</v>
      </c>
      <c r="I364" s="178"/>
      <c r="J364" s="179">
        <f>ROUND(I364*H364,2)</f>
        <v>0</v>
      </c>
      <c r="K364" s="175" t="s">
        <v>218</v>
      </c>
      <c r="L364" s="41"/>
      <c r="M364" s="180" t="s">
        <v>19</v>
      </c>
      <c r="N364" s="181" t="s">
        <v>46</v>
      </c>
      <c r="O364" s="66"/>
      <c r="P364" s="182">
        <f>O364*H364</f>
        <v>0</v>
      </c>
      <c r="Q364" s="182">
        <v>5.3899999999999998E-3</v>
      </c>
      <c r="R364" s="182">
        <f>Q364*H364</f>
        <v>0.12054734999999998</v>
      </c>
      <c r="S364" s="182">
        <v>0</v>
      </c>
      <c r="T364" s="183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4" t="s">
        <v>455</v>
      </c>
      <c r="AT364" s="184" t="s">
        <v>215</v>
      </c>
      <c r="AU364" s="184" t="s">
        <v>85</v>
      </c>
      <c r="AY364" s="19" t="s">
        <v>212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9" t="s">
        <v>83</v>
      </c>
      <c r="BK364" s="185">
        <f>ROUND(I364*H364,2)</f>
        <v>0</v>
      </c>
      <c r="BL364" s="19" t="s">
        <v>455</v>
      </c>
      <c r="BM364" s="184" t="s">
        <v>602</v>
      </c>
    </row>
    <row r="365" spans="1:65" s="2" customFormat="1" ht="11.25">
      <c r="A365" s="36"/>
      <c r="B365" s="37"/>
      <c r="C365" s="38"/>
      <c r="D365" s="186" t="s">
        <v>221</v>
      </c>
      <c r="E365" s="38"/>
      <c r="F365" s="187" t="s">
        <v>603</v>
      </c>
      <c r="G365" s="38"/>
      <c r="H365" s="38"/>
      <c r="I365" s="188"/>
      <c r="J365" s="38"/>
      <c r="K365" s="38"/>
      <c r="L365" s="41"/>
      <c r="M365" s="189"/>
      <c r="N365" s="190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221</v>
      </c>
      <c r="AU365" s="19" t="s">
        <v>85</v>
      </c>
    </row>
    <row r="366" spans="1:65" s="13" customFormat="1" ht="11.25">
      <c r="B366" s="191"/>
      <c r="C366" s="192"/>
      <c r="D366" s="193" t="s">
        <v>223</v>
      </c>
      <c r="E366" s="194" t="s">
        <v>19</v>
      </c>
      <c r="F366" s="195" t="s">
        <v>604</v>
      </c>
      <c r="G366" s="192"/>
      <c r="H366" s="194" t="s">
        <v>19</v>
      </c>
      <c r="I366" s="196"/>
      <c r="J366" s="192"/>
      <c r="K366" s="192"/>
      <c r="L366" s="197"/>
      <c r="M366" s="198"/>
      <c r="N366" s="199"/>
      <c r="O366" s="199"/>
      <c r="P366" s="199"/>
      <c r="Q366" s="199"/>
      <c r="R366" s="199"/>
      <c r="S366" s="199"/>
      <c r="T366" s="200"/>
      <c r="AT366" s="201" t="s">
        <v>223</v>
      </c>
      <c r="AU366" s="201" t="s">
        <v>85</v>
      </c>
      <c r="AV366" s="13" t="s">
        <v>83</v>
      </c>
      <c r="AW366" s="13" t="s">
        <v>36</v>
      </c>
      <c r="AX366" s="13" t="s">
        <v>75</v>
      </c>
      <c r="AY366" s="201" t="s">
        <v>212</v>
      </c>
    </row>
    <row r="367" spans="1:65" s="14" customFormat="1" ht="11.25">
      <c r="B367" s="202"/>
      <c r="C367" s="203"/>
      <c r="D367" s="193" t="s">
        <v>223</v>
      </c>
      <c r="E367" s="204" t="s">
        <v>19</v>
      </c>
      <c r="F367" s="205" t="s">
        <v>605</v>
      </c>
      <c r="G367" s="203"/>
      <c r="H367" s="206">
        <v>22.364999999999998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223</v>
      </c>
      <c r="AU367" s="212" t="s">
        <v>85</v>
      </c>
      <c r="AV367" s="14" t="s">
        <v>85</v>
      </c>
      <c r="AW367" s="14" t="s">
        <v>36</v>
      </c>
      <c r="AX367" s="14" t="s">
        <v>83</v>
      </c>
      <c r="AY367" s="212" t="s">
        <v>212</v>
      </c>
    </row>
    <row r="368" spans="1:65" s="2" customFormat="1" ht="55.5" customHeight="1">
      <c r="A368" s="36"/>
      <c r="B368" s="37"/>
      <c r="C368" s="173" t="s">
        <v>566</v>
      </c>
      <c r="D368" s="173" t="s">
        <v>215</v>
      </c>
      <c r="E368" s="174" t="s">
        <v>606</v>
      </c>
      <c r="F368" s="175" t="s">
        <v>607</v>
      </c>
      <c r="G368" s="176" t="s">
        <v>534</v>
      </c>
      <c r="H368" s="177">
        <v>36</v>
      </c>
      <c r="I368" s="178"/>
      <c r="J368" s="179">
        <f>ROUND(I368*H368,2)</f>
        <v>0</v>
      </c>
      <c r="K368" s="175" t="s">
        <v>218</v>
      </c>
      <c r="L368" s="41"/>
      <c r="M368" s="180" t="s">
        <v>19</v>
      </c>
      <c r="N368" s="181" t="s">
        <v>46</v>
      </c>
      <c r="O368" s="66"/>
      <c r="P368" s="182">
        <f>O368*H368</f>
        <v>0</v>
      </c>
      <c r="Q368" s="182">
        <v>0</v>
      </c>
      <c r="R368" s="182">
        <f>Q368*H368</f>
        <v>0</v>
      </c>
      <c r="S368" s="182">
        <v>0</v>
      </c>
      <c r="T368" s="183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4" t="s">
        <v>455</v>
      </c>
      <c r="AT368" s="184" t="s">
        <v>215</v>
      </c>
      <c r="AU368" s="184" t="s">
        <v>85</v>
      </c>
      <c r="AY368" s="19" t="s">
        <v>212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19" t="s">
        <v>83</v>
      </c>
      <c r="BK368" s="185">
        <f>ROUND(I368*H368,2)</f>
        <v>0</v>
      </c>
      <c r="BL368" s="19" t="s">
        <v>455</v>
      </c>
      <c r="BM368" s="184" t="s">
        <v>608</v>
      </c>
    </row>
    <row r="369" spans="1:65" s="2" customFormat="1" ht="11.25">
      <c r="A369" s="36"/>
      <c r="B369" s="37"/>
      <c r="C369" s="38"/>
      <c r="D369" s="186" t="s">
        <v>221</v>
      </c>
      <c r="E369" s="38"/>
      <c r="F369" s="187" t="s">
        <v>609</v>
      </c>
      <c r="G369" s="38"/>
      <c r="H369" s="38"/>
      <c r="I369" s="188"/>
      <c r="J369" s="38"/>
      <c r="K369" s="38"/>
      <c r="L369" s="41"/>
      <c r="M369" s="189"/>
      <c r="N369" s="190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221</v>
      </c>
      <c r="AU369" s="19" t="s">
        <v>85</v>
      </c>
    </row>
    <row r="370" spans="1:65" s="13" customFormat="1" ht="22.5">
      <c r="B370" s="191"/>
      <c r="C370" s="192"/>
      <c r="D370" s="193" t="s">
        <v>223</v>
      </c>
      <c r="E370" s="194" t="s">
        <v>19</v>
      </c>
      <c r="F370" s="195" t="s">
        <v>610</v>
      </c>
      <c r="G370" s="192"/>
      <c r="H370" s="194" t="s">
        <v>19</v>
      </c>
      <c r="I370" s="196"/>
      <c r="J370" s="192"/>
      <c r="K370" s="192"/>
      <c r="L370" s="197"/>
      <c r="M370" s="198"/>
      <c r="N370" s="199"/>
      <c r="O370" s="199"/>
      <c r="P370" s="199"/>
      <c r="Q370" s="199"/>
      <c r="R370" s="199"/>
      <c r="S370" s="199"/>
      <c r="T370" s="200"/>
      <c r="AT370" s="201" t="s">
        <v>223</v>
      </c>
      <c r="AU370" s="201" t="s">
        <v>85</v>
      </c>
      <c r="AV370" s="13" t="s">
        <v>83</v>
      </c>
      <c r="AW370" s="13" t="s">
        <v>36</v>
      </c>
      <c r="AX370" s="13" t="s">
        <v>75</v>
      </c>
      <c r="AY370" s="201" t="s">
        <v>212</v>
      </c>
    </row>
    <row r="371" spans="1:65" s="13" customFormat="1" ht="11.25">
      <c r="B371" s="191"/>
      <c r="C371" s="192"/>
      <c r="D371" s="193" t="s">
        <v>223</v>
      </c>
      <c r="E371" s="194" t="s">
        <v>19</v>
      </c>
      <c r="F371" s="195" t="s">
        <v>611</v>
      </c>
      <c r="G371" s="192"/>
      <c r="H371" s="194" t="s">
        <v>19</v>
      </c>
      <c r="I371" s="196"/>
      <c r="J371" s="192"/>
      <c r="K371" s="192"/>
      <c r="L371" s="197"/>
      <c r="M371" s="198"/>
      <c r="N371" s="199"/>
      <c r="O371" s="199"/>
      <c r="P371" s="199"/>
      <c r="Q371" s="199"/>
      <c r="R371" s="199"/>
      <c r="S371" s="199"/>
      <c r="T371" s="200"/>
      <c r="AT371" s="201" t="s">
        <v>223</v>
      </c>
      <c r="AU371" s="201" t="s">
        <v>85</v>
      </c>
      <c r="AV371" s="13" t="s">
        <v>83</v>
      </c>
      <c r="AW371" s="13" t="s">
        <v>36</v>
      </c>
      <c r="AX371" s="13" t="s">
        <v>75</v>
      </c>
      <c r="AY371" s="201" t="s">
        <v>212</v>
      </c>
    </row>
    <row r="372" spans="1:65" s="14" customFormat="1" ht="11.25">
      <c r="B372" s="202"/>
      <c r="C372" s="203"/>
      <c r="D372" s="193" t="s">
        <v>223</v>
      </c>
      <c r="E372" s="204" t="s">
        <v>19</v>
      </c>
      <c r="F372" s="205" t="s">
        <v>612</v>
      </c>
      <c r="G372" s="203"/>
      <c r="H372" s="206">
        <v>8</v>
      </c>
      <c r="I372" s="207"/>
      <c r="J372" s="203"/>
      <c r="K372" s="203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223</v>
      </c>
      <c r="AU372" s="212" t="s">
        <v>85</v>
      </c>
      <c r="AV372" s="14" t="s">
        <v>85</v>
      </c>
      <c r="AW372" s="14" t="s">
        <v>36</v>
      </c>
      <c r="AX372" s="14" t="s">
        <v>75</v>
      </c>
      <c r="AY372" s="212" t="s">
        <v>212</v>
      </c>
    </row>
    <row r="373" spans="1:65" s="13" customFormat="1" ht="11.25">
      <c r="B373" s="191"/>
      <c r="C373" s="192"/>
      <c r="D373" s="193" t="s">
        <v>223</v>
      </c>
      <c r="E373" s="194" t="s">
        <v>19</v>
      </c>
      <c r="F373" s="195" t="s">
        <v>613</v>
      </c>
      <c r="G373" s="192"/>
      <c r="H373" s="194" t="s">
        <v>19</v>
      </c>
      <c r="I373" s="196"/>
      <c r="J373" s="192"/>
      <c r="K373" s="192"/>
      <c r="L373" s="197"/>
      <c r="M373" s="198"/>
      <c r="N373" s="199"/>
      <c r="O373" s="199"/>
      <c r="P373" s="199"/>
      <c r="Q373" s="199"/>
      <c r="R373" s="199"/>
      <c r="S373" s="199"/>
      <c r="T373" s="200"/>
      <c r="AT373" s="201" t="s">
        <v>223</v>
      </c>
      <c r="AU373" s="201" t="s">
        <v>85</v>
      </c>
      <c r="AV373" s="13" t="s">
        <v>83</v>
      </c>
      <c r="AW373" s="13" t="s">
        <v>36</v>
      </c>
      <c r="AX373" s="13" t="s">
        <v>75</v>
      </c>
      <c r="AY373" s="201" t="s">
        <v>212</v>
      </c>
    </row>
    <row r="374" spans="1:65" s="14" customFormat="1" ht="11.25">
      <c r="B374" s="202"/>
      <c r="C374" s="203"/>
      <c r="D374" s="193" t="s">
        <v>223</v>
      </c>
      <c r="E374" s="204" t="s">
        <v>19</v>
      </c>
      <c r="F374" s="205" t="s">
        <v>614</v>
      </c>
      <c r="G374" s="203"/>
      <c r="H374" s="206">
        <v>16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223</v>
      </c>
      <c r="AU374" s="212" t="s">
        <v>85</v>
      </c>
      <c r="AV374" s="14" t="s">
        <v>85</v>
      </c>
      <c r="AW374" s="14" t="s">
        <v>36</v>
      </c>
      <c r="AX374" s="14" t="s">
        <v>75</v>
      </c>
      <c r="AY374" s="212" t="s">
        <v>212</v>
      </c>
    </row>
    <row r="375" spans="1:65" s="13" customFormat="1" ht="11.25">
      <c r="B375" s="191"/>
      <c r="C375" s="192"/>
      <c r="D375" s="193" t="s">
        <v>223</v>
      </c>
      <c r="E375" s="194" t="s">
        <v>19</v>
      </c>
      <c r="F375" s="195" t="s">
        <v>615</v>
      </c>
      <c r="G375" s="192"/>
      <c r="H375" s="194" t="s">
        <v>19</v>
      </c>
      <c r="I375" s="196"/>
      <c r="J375" s="192"/>
      <c r="K375" s="192"/>
      <c r="L375" s="197"/>
      <c r="M375" s="198"/>
      <c r="N375" s="199"/>
      <c r="O375" s="199"/>
      <c r="P375" s="199"/>
      <c r="Q375" s="199"/>
      <c r="R375" s="199"/>
      <c r="S375" s="199"/>
      <c r="T375" s="200"/>
      <c r="AT375" s="201" t="s">
        <v>223</v>
      </c>
      <c r="AU375" s="201" t="s">
        <v>85</v>
      </c>
      <c r="AV375" s="13" t="s">
        <v>83</v>
      </c>
      <c r="AW375" s="13" t="s">
        <v>36</v>
      </c>
      <c r="AX375" s="13" t="s">
        <v>75</v>
      </c>
      <c r="AY375" s="201" t="s">
        <v>212</v>
      </c>
    </row>
    <row r="376" spans="1:65" s="14" customFormat="1" ht="11.25">
      <c r="B376" s="202"/>
      <c r="C376" s="203"/>
      <c r="D376" s="193" t="s">
        <v>223</v>
      </c>
      <c r="E376" s="204" t="s">
        <v>19</v>
      </c>
      <c r="F376" s="205" t="s">
        <v>616</v>
      </c>
      <c r="G376" s="203"/>
      <c r="H376" s="206">
        <v>12</v>
      </c>
      <c r="I376" s="207"/>
      <c r="J376" s="203"/>
      <c r="K376" s="203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223</v>
      </c>
      <c r="AU376" s="212" t="s">
        <v>85</v>
      </c>
      <c r="AV376" s="14" t="s">
        <v>85</v>
      </c>
      <c r="AW376" s="14" t="s">
        <v>36</v>
      </c>
      <c r="AX376" s="14" t="s">
        <v>75</v>
      </c>
      <c r="AY376" s="212" t="s">
        <v>212</v>
      </c>
    </row>
    <row r="377" spans="1:65" s="15" customFormat="1" ht="11.25">
      <c r="B377" s="223"/>
      <c r="C377" s="224"/>
      <c r="D377" s="193" t="s">
        <v>223</v>
      </c>
      <c r="E377" s="225" t="s">
        <v>19</v>
      </c>
      <c r="F377" s="226" t="s">
        <v>320</v>
      </c>
      <c r="G377" s="224"/>
      <c r="H377" s="227">
        <v>36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AT377" s="233" t="s">
        <v>223</v>
      </c>
      <c r="AU377" s="233" t="s">
        <v>85</v>
      </c>
      <c r="AV377" s="15" t="s">
        <v>219</v>
      </c>
      <c r="AW377" s="15" t="s">
        <v>36</v>
      </c>
      <c r="AX377" s="15" t="s">
        <v>83</v>
      </c>
      <c r="AY377" s="233" t="s">
        <v>212</v>
      </c>
    </row>
    <row r="378" spans="1:65" s="2" customFormat="1" ht="37.9" customHeight="1">
      <c r="A378" s="36"/>
      <c r="B378" s="37"/>
      <c r="C378" s="173" t="s">
        <v>617</v>
      </c>
      <c r="D378" s="173" t="s">
        <v>215</v>
      </c>
      <c r="E378" s="174" t="s">
        <v>618</v>
      </c>
      <c r="F378" s="175" t="s">
        <v>619</v>
      </c>
      <c r="G378" s="176" t="s">
        <v>93</v>
      </c>
      <c r="H378" s="177">
        <v>27.51</v>
      </c>
      <c r="I378" s="178"/>
      <c r="J378" s="179">
        <f>ROUND(I378*H378,2)</f>
        <v>0</v>
      </c>
      <c r="K378" s="175" t="s">
        <v>218</v>
      </c>
      <c r="L378" s="41"/>
      <c r="M378" s="180" t="s">
        <v>19</v>
      </c>
      <c r="N378" s="181" t="s">
        <v>46</v>
      </c>
      <c r="O378" s="66"/>
      <c r="P378" s="182">
        <f>O378*H378</f>
        <v>0</v>
      </c>
      <c r="Q378" s="182">
        <v>3.7399999999999998E-3</v>
      </c>
      <c r="R378" s="182">
        <f>Q378*H378</f>
        <v>0.1028874</v>
      </c>
      <c r="S378" s="182">
        <v>0</v>
      </c>
      <c r="T378" s="183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4" t="s">
        <v>455</v>
      </c>
      <c r="AT378" s="184" t="s">
        <v>215</v>
      </c>
      <c r="AU378" s="184" t="s">
        <v>85</v>
      </c>
      <c r="AY378" s="19" t="s">
        <v>212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9" t="s">
        <v>83</v>
      </c>
      <c r="BK378" s="185">
        <f>ROUND(I378*H378,2)</f>
        <v>0</v>
      </c>
      <c r="BL378" s="19" t="s">
        <v>455</v>
      </c>
      <c r="BM378" s="184" t="s">
        <v>620</v>
      </c>
    </row>
    <row r="379" spans="1:65" s="2" customFormat="1" ht="11.25">
      <c r="A379" s="36"/>
      <c r="B379" s="37"/>
      <c r="C379" s="38"/>
      <c r="D379" s="186" t="s">
        <v>221</v>
      </c>
      <c r="E379" s="38"/>
      <c r="F379" s="187" t="s">
        <v>621</v>
      </c>
      <c r="G379" s="38"/>
      <c r="H379" s="38"/>
      <c r="I379" s="188"/>
      <c r="J379" s="38"/>
      <c r="K379" s="38"/>
      <c r="L379" s="41"/>
      <c r="M379" s="189"/>
      <c r="N379" s="190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221</v>
      </c>
      <c r="AU379" s="19" t="s">
        <v>85</v>
      </c>
    </row>
    <row r="380" spans="1:65" s="13" customFormat="1" ht="11.25">
      <c r="B380" s="191"/>
      <c r="C380" s="192"/>
      <c r="D380" s="193" t="s">
        <v>223</v>
      </c>
      <c r="E380" s="194" t="s">
        <v>19</v>
      </c>
      <c r="F380" s="195" t="s">
        <v>622</v>
      </c>
      <c r="G380" s="192"/>
      <c r="H380" s="194" t="s">
        <v>19</v>
      </c>
      <c r="I380" s="196"/>
      <c r="J380" s="192"/>
      <c r="K380" s="192"/>
      <c r="L380" s="197"/>
      <c r="M380" s="198"/>
      <c r="N380" s="199"/>
      <c r="O380" s="199"/>
      <c r="P380" s="199"/>
      <c r="Q380" s="199"/>
      <c r="R380" s="199"/>
      <c r="S380" s="199"/>
      <c r="T380" s="200"/>
      <c r="AT380" s="201" t="s">
        <v>223</v>
      </c>
      <c r="AU380" s="201" t="s">
        <v>85</v>
      </c>
      <c r="AV380" s="13" t="s">
        <v>83</v>
      </c>
      <c r="AW380" s="13" t="s">
        <v>36</v>
      </c>
      <c r="AX380" s="13" t="s">
        <v>75</v>
      </c>
      <c r="AY380" s="201" t="s">
        <v>212</v>
      </c>
    </row>
    <row r="381" spans="1:65" s="14" customFormat="1" ht="11.25">
      <c r="B381" s="202"/>
      <c r="C381" s="203"/>
      <c r="D381" s="193" t="s">
        <v>223</v>
      </c>
      <c r="E381" s="204" t="s">
        <v>19</v>
      </c>
      <c r="F381" s="205" t="s">
        <v>623</v>
      </c>
      <c r="G381" s="203"/>
      <c r="H381" s="206">
        <v>27.51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223</v>
      </c>
      <c r="AU381" s="212" t="s">
        <v>85</v>
      </c>
      <c r="AV381" s="14" t="s">
        <v>85</v>
      </c>
      <c r="AW381" s="14" t="s">
        <v>36</v>
      </c>
      <c r="AX381" s="14" t="s">
        <v>83</v>
      </c>
      <c r="AY381" s="212" t="s">
        <v>212</v>
      </c>
    </row>
    <row r="382" spans="1:65" s="2" customFormat="1" ht="44.25" customHeight="1">
      <c r="A382" s="36"/>
      <c r="B382" s="37"/>
      <c r="C382" s="173" t="s">
        <v>624</v>
      </c>
      <c r="D382" s="173" t="s">
        <v>215</v>
      </c>
      <c r="E382" s="174" t="s">
        <v>625</v>
      </c>
      <c r="F382" s="175" t="s">
        <v>626</v>
      </c>
      <c r="G382" s="176" t="s">
        <v>93</v>
      </c>
      <c r="H382" s="177">
        <v>240.9</v>
      </c>
      <c r="I382" s="178"/>
      <c r="J382" s="179">
        <f>ROUND(I382*H382,2)</f>
        <v>0</v>
      </c>
      <c r="K382" s="175" t="s">
        <v>218</v>
      </c>
      <c r="L382" s="41"/>
      <c r="M382" s="180" t="s">
        <v>19</v>
      </c>
      <c r="N382" s="181" t="s">
        <v>46</v>
      </c>
      <c r="O382" s="66"/>
      <c r="P382" s="182">
        <f>O382*H382</f>
        <v>0</v>
      </c>
      <c r="Q382" s="182">
        <v>2.9499999999999999E-3</v>
      </c>
      <c r="R382" s="182">
        <f>Q382*H382</f>
        <v>0.71065500000000004</v>
      </c>
      <c r="S382" s="182">
        <v>0</v>
      </c>
      <c r="T382" s="183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4" t="s">
        <v>455</v>
      </c>
      <c r="AT382" s="184" t="s">
        <v>215</v>
      </c>
      <c r="AU382" s="184" t="s">
        <v>85</v>
      </c>
      <c r="AY382" s="19" t="s">
        <v>212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9" t="s">
        <v>83</v>
      </c>
      <c r="BK382" s="185">
        <f>ROUND(I382*H382,2)</f>
        <v>0</v>
      </c>
      <c r="BL382" s="19" t="s">
        <v>455</v>
      </c>
      <c r="BM382" s="184" t="s">
        <v>627</v>
      </c>
    </row>
    <row r="383" spans="1:65" s="2" customFormat="1" ht="11.25">
      <c r="A383" s="36"/>
      <c r="B383" s="37"/>
      <c r="C383" s="38"/>
      <c r="D383" s="186" t="s">
        <v>221</v>
      </c>
      <c r="E383" s="38"/>
      <c r="F383" s="187" t="s">
        <v>628</v>
      </c>
      <c r="G383" s="38"/>
      <c r="H383" s="38"/>
      <c r="I383" s="188"/>
      <c r="J383" s="38"/>
      <c r="K383" s="38"/>
      <c r="L383" s="41"/>
      <c r="M383" s="189"/>
      <c r="N383" s="190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221</v>
      </c>
      <c r="AU383" s="19" t="s">
        <v>85</v>
      </c>
    </row>
    <row r="384" spans="1:65" s="13" customFormat="1" ht="11.25">
      <c r="B384" s="191"/>
      <c r="C384" s="192"/>
      <c r="D384" s="193" t="s">
        <v>223</v>
      </c>
      <c r="E384" s="194" t="s">
        <v>19</v>
      </c>
      <c r="F384" s="195" t="s">
        <v>629</v>
      </c>
      <c r="G384" s="192"/>
      <c r="H384" s="194" t="s">
        <v>19</v>
      </c>
      <c r="I384" s="196"/>
      <c r="J384" s="192"/>
      <c r="K384" s="192"/>
      <c r="L384" s="197"/>
      <c r="M384" s="198"/>
      <c r="N384" s="199"/>
      <c r="O384" s="199"/>
      <c r="P384" s="199"/>
      <c r="Q384" s="199"/>
      <c r="R384" s="199"/>
      <c r="S384" s="199"/>
      <c r="T384" s="200"/>
      <c r="AT384" s="201" t="s">
        <v>223</v>
      </c>
      <c r="AU384" s="201" t="s">
        <v>85</v>
      </c>
      <c r="AV384" s="13" t="s">
        <v>83</v>
      </c>
      <c r="AW384" s="13" t="s">
        <v>36</v>
      </c>
      <c r="AX384" s="13" t="s">
        <v>75</v>
      </c>
      <c r="AY384" s="201" t="s">
        <v>212</v>
      </c>
    </row>
    <row r="385" spans="1:65" s="14" customFormat="1" ht="11.25">
      <c r="B385" s="202"/>
      <c r="C385" s="203"/>
      <c r="D385" s="193" t="s">
        <v>223</v>
      </c>
      <c r="E385" s="204" t="s">
        <v>19</v>
      </c>
      <c r="F385" s="205" t="s">
        <v>630</v>
      </c>
      <c r="G385" s="203"/>
      <c r="H385" s="206">
        <v>24.86</v>
      </c>
      <c r="I385" s="207"/>
      <c r="J385" s="203"/>
      <c r="K385" s="203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223</v>
      </c>
      <c r="AU385" s="212" t="s">
        <v>85</v>
      </c>
      <c r="AV385" s="14" t="s">
        <v>85</v>
      </c>
      <c r="AW385" s="14" t="s">
        <v>36</v>
      </c>
      <c r="AX385" s="14" t="s">
        <v>75</v>
      </c>
      <c r="AY385" s="212" t="s">
        <v>212</v>
      </c>
    </row>
    <row r="386" spans="1:65" s="13" customFormat="1" ht="22.5">
      <c r="B386" s="191"/>
      <c r="C386" s="192"/>
      <c r="D386" s="193" t="s">
        <v>223</v>
      </c>
      <c r="E386" s="194" t="s">
        <v>19</v>
      </c>
      <c r="F386" s="195" t="s">
        <v>631</v>
      </c>
      <c r="G386" s="192"/>
      <c r="H386" s="194" t="s">
        <v>19</v>
      </c>
      <c r="I386" s="196"/>
      <c r="J386" s="192"/>
      <c r="K386" s="192"/>
      <c r="L386" s="197"/>
      <c r="M386" s="198"/>
      <c r="N386" s="199"/>
      <c r="O386" s="199"/>
      <c r="P386" s="199"/>
      <c r="Q386" s="199"/>
      <c r="R386" s="199"/>
      <c r="S386" s="199"/>
      <c r="T386" s="200"/>
      <c r="AT386" s="201" t="s">
        <v>223</v>
      </c>
      <c r="AU386" s="201" t="s">
        <v>85</v>
      </c>
      <c r="AV386" s="13" t="s">
        <v>83</v>
      </c>
      <c r="AW386" s="13" t="s">
        <v>36</v>
      </c>
      <c r="AX386" s="13" t="s">
        <v>75</v>
      </c>
      <c r="AY386" s="201" t="s">
        <v>212</v>
      </c>
    </row>
    <row r="387" spans="1:65" s="14" customFormat="1" ht="11.25">
      <c r="B387" s="202"/>
      <c r="C387" s="203"/>
      <c r="D387" s="193" t="s">
        <v>223</v>
      </c>
      <c r="E387" s="204" t="s">
        <v>19</v>
      </c>
      <c r="F387" s="205" t="s">
        <v>632</v>
      </c>
      <c r="G387" s="203"/>
      <c r="H387" s="206">
        <v>82.83</v>
      </c>
      <c r="I387" s="207"/>
      <c r="J387" s="203"/>
      <c r="K387" s="203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223</v>
      </c>
      <c r="AU387" s="212" t="s">
        <v>85</v>
      </c>
      <c r="AV387" s="14" t="s">
        <v>85</v>
      </c>
      <c r="AW387" s="14" t="s">
        <v>36</v>
      </c>
      <c r="AX387" s="14" t="s">
        <v>75</v>
      </c>
      <c r="AY387" s="212" t="s">
        <v>212</v>
      </c>
    </row>
    <row r="388" spans="1:65" s="13" customFormat="1" ht="22.5">
      <c r="B388" s="191"/>
      <c r="C388" s="192"/>
      <c r="D388" s="193" t="s">
        <v>223</v>
      </c>
      <c r="E388" s="194" t="s">
        <v>19</v>
      </c>
      <c r="F388" s="195" t="s">
        <v>633</v>
      </c>
      <c r="G388" s="192"/>
      <c r="H388" s="194" t="s">
        <v>19</v>
      </c>
      <c r="I388" s="196"/>
      <c r="J388" s="192"/>
      <c r="K388" s="192"/>
      <c r="L388" s="197"/>
      <c r="M388" s="198"/>
      <c r="N388" s="199"/>
      <c r="O388" s="199"/>
      <c r="P388" s="199"/>
      <c r="Q388" s="199"/>
      <c r="R388" s="199"/>
      <c r="S388" s="199"/>
      <c r="T388" s="200"/>
      <c r="AT388" s="201" t="s">
        <v>223</v>
      </c>
      <c r="AU388" s="201" t="s">
        <v>85</v>
      </c>
      <c r="AV388" s="13" t="s">
        <v>83</v>
      </c>
      <c r="AW388" s="13" t="s">
        <v>36</v>
      </c>
      <c r="AX388" s="13" t="s">
        <v>75</v>
      </c>
      <c r="AY388" s="201" t="s">
        <v>212</v>
      </c>
    </row>
    <row r="389" spans="1:65" s="14" customFormat="1" ht="11.25">
      <c r="B389" s="202"/>
      <c r="C389" s="203"/>
      <c r="D389" s="193" t="s">
        <v>223</v>
      </c>
      <c r="E389" s="204" t="s">
        <v>19</v>
      </c>
      <c r="F389" s="205" t="s">
        <v>634</v>
      </c>
      <c r="G389" s="203"/>
      <c r="H389" s="206">
        <v>133.21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223</v>
      </c>
      <c r="AU389" s="212" t="s">
        <v>85</v>
      </c>
      <c r="AV389" s="14" t="s">
        <v>85</v>
      </c>
      <c r="AW389" s="14" t="s">
        <v>36</v>
      </c>
      <c r="AX389" s="14" t="s">
        <v>75</v>
      </c>
      <c r="AY389" s="212" t="s">
        <v>212</v>
      </c>
    </row>
    <row r="390" spans="1:65" s="15" customFormat="1" ht="11.25">
      <c r="B390" s="223"/>
      <c r="C390" s="224"/>
      <c r="D390" s="193" t="s">
        <v>223</v>
      </c>
      <c r="E390" s="225" t="s">
        <v>19</v>
      </c>
      <c r="F390" s="226" t="s">
        <v>320</v>
      </c>
      <c r="G390" s="224"/>
      <c r="H390" s="227">
        <v>240.9</v>
      </c>
      <c r="I390" s="228"/>
      <c r="J390" s="224"/>
      <c r="K390" s="224"/>
      <c r="L390" s="229"/>
      <c r="M390" s="230"/>
      <c r="N390" s="231"/>
      <c r="O390" s="231"/>
      <c r="P390" s="231"/>
      <c r="Q390" s="231"/>
      <c r="R390" s="231"/>
      <c r="S390" s="231"/>
      <c r="T390" s="232"/>
      <c r="AT390" s="233" t="s">
        <v>223</v>
      </c>
      <c r="AU390" s="233" t="s">
        <v>85</v>
      </c>
      <c r="AV390" s="15" t="s">
        <v>219</v>
      </c>
      <c r="AW390" s="15" t="s">
        <v>36</v>
      </c>
      <c r="AX390" s="15" t="s">
        <v>83</v>
      </c>
      <c r="AY390" s="233" t="s">
        <v>212</v>
      </c>
    </row>
    <row r="391" spans="1:65" s="2" customFormat="1" ht="37.9" customHeight="1">
      <c r="A391" s="36"/>
      <c r="B391" s="37"/>
      <c r="C391" s="173" t="s">
        <v>635</v>
      </c>
      <c r="D391" s="173" t="s">
        <v>215</v>
      </c>
      <c r="E391" s="174" t="s">
        <v>636</v>
      </c>
      <c r="F391" s="175" t="s">
        <v>637</v>
      </c>
      <c r="G391" s="176" t="s">
        <v>534</v>
      </c>
      <c r="H391" s="177">
        <v>2</v>
      </c>
      <c r="I391" s="178"/>
      <c r="J391" s="179">
        <f>ROUND(I391*H391,2)</f>
        <v>0</v>
      </c>
      <c r="K391" s="175" t="s">
        <v>218</v>
      </c>
      <c r="L391" s="41"/>
      <c r="M391" s="180" t="s">
        <v>19</v>
      </c>
      <c r="N391" s="181" t="s">
        <v>46</v>
      </c>
      <c r="O391" s="66"/>
      <c r="P391" s="182">
        <f>O391*H391</f>
        <v>0</v>
      </c>
      <c r="Q391" s="182">
        <v>4.4000000000000002E-4</v>
      </c>
      <c r="R391" s="182">
        <f>Q391*H391</f>
        <v>8.8000000000000003E-4</v>
      </c>
      <c r="S391" s="182">
        <v>0</v>
      </c>
      <c r="T391" s="183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4" t="s">
        <v>455</v>
      </c>
      <c r="AT391" s="184" t="s">
        <v>215</v>
      </c>
      <c r="AU391" s="184" t="s">
        <v>85</v>
      </c>
      <c r="AY391" s="19" t="s">
        <v>212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19" t="s">
        <v>83</v>
      </c>
      <c r="BK391" s="185">
        <f>ROUND(I391*H391,2)</f>
        <v>0</v>
      </c>
      <c r="BL391" s="19" t="s">
        <v>455</v>
      </c>
      <c r="BM391" s="184" t="s">
        <v>638</v>
      </c>
    </row>
    <row r="392" spans="1:65" s="2" customFormat="1" ht="11.25">
      <c r="A392" s="36"/>
      <c r="B392" s="37"/>
      <c r="C392" s="38"/>
      <c r="D392" s="186" t="s">
        <v>221</v>
      </c>
      <c r="E392" s="38"/>
      <c r="F392" s="187" t="s">
        <v>639</v>
      </c>
      <c r="G392" s="38"/>
      <c r="H392" s="38"/>
      <c r="I392" s="188"/>
      <c r="J392" s="38"/>
      <c r="K392" s="38"/>
      <c r="L392" s="41"/>
      <c r="M392" s="189"/>
      <c r="N392" s="190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221</v>
      </c>
      <c r="AU392" s="19" t="s">
        <v>85</v>
      </c>
    </row>
    <row r="393" spans="1:65" s="13" customFormat="1" ht="11.25">
      <c r="B393" s="191"/>
      <c r="C393" s="192"/>
      <c r="D393" s="193" t="s">
        <v>223</v>
      </c>
      <c r="E393" s="194" t="s">
        <v>19</v>
      </c>
      <c r="F393" s="195" t="s">
        <v>640</v>
      </c>
      <c r="G393" s="192"/>
      <c r="H393" s="194" t="s">
        <v>19</v>
      </c>
      <c r="I393" s="196"/>
      <c r="J393" s="192"/>
      <c r="K393" s="192"/>
      <c r="L393" s="197"/>
      <c r="M393" s="198"/>
      <c r="N393" s="199"/>
      <c r="O393" s="199"/>
      <c r="P393" s="199"/>
      <c r="Q393" s="199"/>
      <c r="R393" s="199"/>
      <c r="S393" s="199"/>
      <c r="T393" s="200"/>
      <c r="AT393" s="201" t="s">
        <v>223</v>
      </c>
      <c r="AU393" s="201" t="s">
        <v>85</v>
      </c>
      <c r="AV393" s="13" t="s">
        <v>83</v>
      </c>
      <c r="AW393" s="13" t="s">
        <v>36</v>
      </c>
      <c r="AX393" s="13" t="s">
        <v>75</v>
      </c>
      <c r="AY393" s="201" t="s">
        <v>212</v>
      </c>
    </row>
    <row r="394" spans="1:65" s="14" customFormat="1" ht="11.25">
      <c r="B394" s="202"/>
      <c r="C394" s="203"/>
      <c r="D394" s="193" t="s">
        <v>223</v>
      </c>
      <c r="E394" s="204" t="s">
        <v>19</v>
      </c>
      <c r="F394" s="205" t="s">
        <v>85</v>
      </c>
      <c r="G394" s="203"/>
      <c r="H394" s="206">
        <v>2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223</v>
      </c>
      <c r="AU394" s="212" t="s">
        <v>85</v>
      </c>
      <c r="AV394" s="14" t="s">
        <v>85</v>
      </c>
      <c r="AW394" s="14" t="s">
        <v>36</v>
      </c>
      <c r="AX394" s="14" t="s">
        <v>83</v>
      </c>
      <c r="AY394" s="212" t="s">
        <v>212</v>
      </c>
    </row>
    <row r="395" spans="1:65" s="2" customFormat="1" ht="37.9" customHeight="1">
      <c r="A395" s="36"/>
      <c r="B395" s="37"/>
      <c r="C395" s="173" t="s">
        <v>641</v>
      </c>
      <c r="D395" s="173" t="s">
        <v>215</v>
      </c>
      <c r="E395" s="174" t="s">
        <v>642</v>
      </c>
      <c r="F395" s="175" t="s">
        <v>643</v>
      </c>
      <c r="G395" s="176" t="s">
        <v>93</v>
      </c>
      <c r="H395" s="177">
        <v>153.30000000000001</v>
      </c>
      <c r="I395" s="178"/>
      <c r="J395" s="179">
        <f>ROUND(I395*H395,2)</f>
        <v>0</v>
      </c>
      <c r="K395" s="175" t="s">
        <v>218</v>
      </c>
      <c r="L395" s="41"/>
      <c r="M395" s="180" t="s">
        <v>19</v>
      </c>
      <c r="N395" s="181" t="s">
        <v>46</v>
      </c>
      <c r="O395" s="66"/>
      <c r="P395" s="182">
        <f>O395*H395</f>
        <v>0</v>
      </c>
      <c r="Q395" s="182">
        <v>2.0600000000000002E-3</v>
      </c>
      <c r="R395" s="182">
        <f>Q395*H395</f>
        <v>0.31579800000000008</v>
      </c>
      <c r="S395" s="182">
        <v>0</v>
      </c>
      <c r="T395" s="183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4" t="s">
        <v>455</v>
      </c>
      <c r="AT395" s="184" t="s">
        <v>215</v>
      </c>
      <c r="AU395" s="184" t="s">
        <v>85</v>
      </c>
      <c r="AY395" s="19" t="s">
        <v>212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19" t="s">
        <v>83</v>
      </c>
      <c r="BK395" s="185">
        <f>ROUND(I395*H395,2)</f>
        <v>0</v>
      </c>
      <c r="BL395" s="19" t="s">
        <v>455</v>
      </c>
      <c r="BM395" s="184" t="s">
        <v>644</v>
      </c>
    </row>
    <row r="396" spans="1:65" s="2" customFormat="1" ht="11.25">
      <c r="A396" s="36"/>
      <c r="B396" s="37"/>
      <c r="C396" s="38"/>
      <c r="D396" s="186" t="s">
        <v>221</v>
      </c>
      <c r="E396" s="38"/>
      <c r="F396" s="187" t="s">
        <v>645</v>
      </c>
      <c r="G396" s="38"/>
      <c r="H396" s="38"/>
      <c r="I396" s="188"/>
      <c r="J396" s="38"/>
      <c r="K396" s="38"/>
      <c r="L396" s="41"/>
      <c r="M396" s="189"/>
      <c r="N396" s="190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221</v>
      </c>
      <c r="AU396" s="19" t="s">
        <v>85</v>
      </c>
    </row>
    <row r="397" spans="1:65" s="13" customFormat="1" ht="22.5">
      <c r="B397" s="191"/>
      <c r="C397" s="192"/>
      <c r="D397" s="193" t="s">
        <v>223</v>
      </c>
      <c r="E397" s="194" t="s">
        <v>19</v>
      </c>
      <c r="F397" s="195" t="s">
        <v>646</v>
      </c>
      <c r="G397" s="192"/>
      <c r="H397" s="194" t="s">
        <v>19</v>
      </c>
      <c r="I397" s="196"/>
      <c r="J397" s="192"/>
      <c r="K397" s="192"/>
      <c r="L397" s="197"/>
      <c r="M397" s="198"/>
      <c r="N397" s="199"/>
      <c r="O397" s="199"/>
      <c r="P397" s="199"/>
      <c r="Q397" s="199"/>
      <c r="R397" s="199"/>
      <c r="S397" s="199"/>
      <c r="T397" s="200"/>
      <c r="AT397" s="201" t="s">
        <v>223</v>
      </c>
      <c r="AU397" s="201" t="s">
        <v>85</v>
      </c>
      <c r="AV397" s="13" t="s">
        <v>83</v>
      </c>
      <c r="AW397" s="13" t="s">
        <v>36</v>
      </c>
      <c r="AX397" s="13" t="s">
        <v>75</v>
      </c>
      <c r="AY397" s="201" t="s">
        <v>212</v>
      </c>
    </row>
    <row r="398" spans="1:65" s="14" customFormat="1" ht="11.25">
      <c r="B398" s="202"/>
      <c r="C398" s="203"/>
      <c r="D398" s="193" t="s">
        <v>223</v>
      </c>
      <c r="E398" s="204" t="s">
        <v>19</v>
      </c>
      <c r="F398" s="205" t="s">
        <v>647</v>
      </c>
      <c r="G398" s="203"/>
      <c r="H398" s="206">
        <v>153.30000000000001</v>
      </c>
      <c r="I398" s="207"/>
      <c r="J398" s="203"/>
      <c r="K398" s="203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223</v>
      </c>
      <c r="AU398" s="212" t="s">
        <v>85</v>
      </c>
      <c r="AV398" s="14" t="s">
        <v>85</v>
      </c>
      <c r="AW398" s="14" t="s">
        <v>36</v>
      </c>
      <c r="AX398" s="14" t="s">
        <v>75</v>
      </c>
      <c r="AY398" s="212" t="s">
        <v>212</v>
      </c>
    </row>
    <row r="399" spans="1:65" s="15" customFormat="1" ht="11.25">
      <c r="B399" s="223"/>
      <c r="C399" s="224"/>
      <c r="D399" s="193" t="s">
        <v>223</v>
      </c>
      <c r="E399" s="225" t="s">
        <v>19</v>
      </c>
      <c r="F399" s="226" t="s">
        <v>320</v>
      </c>
      <c r="G399" s="224"/>
      <c r="H399" s="227">
        <v>153.30000000000001</v>
      </c>
      <c r="I399" s="228"/>
      <c r="J399" s="224"/>
      <c r="K399" s="224"/>
      <c r="L399" s="229"/>
      <c r="M399" s="230"/>
      <c r="N399" s="231"/>
      <c r="O399" s="231"/>
      <c r="P399" s="231"/>
      <c r="Q399" s="231"/>
      <c r="R399" s="231"/>
      <c r="S399" s="231"/>
      <c r="T399" s="232"/>
      <c r="AT399" s="233" t="s">
        <v>223</v>
      </c>
      <c r="AU399" s="233" t="s">
        <v>85</v>
      </c>
      <c r="AV399" s="15" t="s">
        <v>219</v>
      </c>
      <c r="AW399" s="15" t="s">
        <v>36</v>
      </c>
      <c r="AX399" s="15" t="s">
        <v>83</v>
      </c>
      <c r="AY399" s="233" t="s">
        <v>212</v>
      </c>
    </row>
    <row r="400" spans="1:65" s="2" customFormat="1" ht="49.15" customHeight="1">
      <c r="A400" s="36"/>
      <c r="B400" s="37"/>
      <c r="C400" s="173" t="s">
        <v>648</v>
      </c>
      <c r="D400" s="173" t="s">
        <v>215</v>
      </c>
      <c r="E400" s="174" t="s">
        <v>649</v>
      </c>
      <c r="F400" s="175" t="s">
        <v>650</v>
      </c>
      <c r="G400" s="176" t="s">
        <v>268</v>
      </c>
      <c r="H400" s="177">
        <v>1.71</v>
      </c>
      <c r="I400" s="178"/>
      <c r="J400" s="179">
        <f>ROUND(I400*H400,2)</f>
        <v>0</v>
      </c>
      <c r="K400" s="175" t="s">
        <v>218</v>
      </c>
      <c r="L400" s="41"/>
      <c r="M400" s="180" t="s">
        <v>19</v>
      </c>
      <c r="N400" s="181" t="s">
        <v>46</v>
      </c>
      <c r="O400" s="66"/>
      <c r="P400" s="182">
        <f>O400*H400</f>
        <v>0</v>
      </c>
      <c r="Q400" s="182">
        <v>0</v>
      </c>
      <c r="R400" s="182">
        <f>Q400*H400</f>
        <v>0</v>
      </c>
      <c r="S400" s="182">
        <v>0</v>
      </c>
      <c r="T400" s="183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4" t="s">
        <v>455</v>
      </c>
      <c r="AT400" s="184" t="s">
        <v>215</v>
      </c>
      <c r="AU400" s="184" t="s">
        <v>85</v>
      </c>
      <c r="AY400" s="19" t="s">
        <v>212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19" t="s">
        <v>83</v>
      </c>
      <c r="BK400" s="185">
        <f>ROUND(I400*H400,2)</f>
        <v>0</v>
      </c>
      <c r="BL400" s="19" t="s">
        <v>455</v>
      </c>
      <c r="BM400" s="184" t="s">
        <v>651</v>
      </c>
    </row>
    <row r="401" spans="1:65" s="2" customFormat="1" ht="11.25">
      <c r="A401" s="36"/>
      <c r="B401" s="37"/>
      <c r="C401" s="38"/>
      <c r="D401" s="186" t="s">
        <v>221</v>
      </c>
      <c r="E401" s="38"/>
      <c r="F401" s="187" t="s">
        <v>652</v>
      </c>
      <c r="G401" s="38"/>
      <c r="H401" s="38"/>
      <c r="I401" s="188"/>
      <c r="J401" s="38"/>
      <c r="K401" s="38"/>
      <c r="L401" s="41"/>
      <c r="M401" s="189"/>
      <c r="N401" s="190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221</v>
      </c>
      <c r="AU401" s="19" t="s">
        <v>85</v>
      </c>
    </row>
    <row r="402" spans="1:65" s="12" customFormat="1" ht="22.9" customHeight="1">
      <c r="B402" s="157"/>
      <c r="C402" s="158"/>
      <c r="D402" s="159" t="s">
        <v>74</v>
      </c>
      <c r="E402" s="171" t="s">
        <v>653</v>
      </c>
      <c r="F402" s="171" t="s">
        <v>654</v>
      </c>
      <c r="G402" s="158"/>
      <c r="H402" s="158"/>
      <c r="I402" s="161"/>
      <c r="J402" s="172">
        <f>BK402</f>
        <v>0</v>
      </c>
      <c r="K402" s="158"/>
      <c r="L402" s="163"/>
      <c r="M402" s="164"/>
      <c r="N402" s="165"/>
      <c r="O402" s="165"/>
      <c r="P402" s="166">
        <f>SUM(P403:P433)</f>
        <v>0</v>
      </c>
      <c r="Q402" s="165"/>
      <c r="R402" s="166">
        <f>SUM(R403:R433)</f>
        <v>0.16366</v>
      </c>
      <c r="S402" s="165"/>
      <c r="T402" s="167">
        <f>SUM(T403:T433)</f>
        <v>2.6374300000000002</v>
      </c>
      <c r="AR402" s="168" t="s">
        <v>85</v>
      </c>
      <c r="AT402" s="169" t="s">
        <v>74</v>
      </c>
      <c r="AU402" s="169" t="s">
        <v>83</v>
      </c>
      <c r="AY402" s="168" t="s">
        <v>212</v>
      </c>
      <c r="BK402" s="170">
        <f>SUM(BK403:BK433)</f>
        <v>0</v>
      </c>
    </row>
    <row r="403" spans="1:65" s="2" customFormat="1" ht="16.5" customHeight="1">
      <c r="A403" s="36"/>
      <c r="B403" s="37"/>
      <c r="C403" s="173" t="s">
        <v>655</v>
      </c>
      <c r="D403" s="173" t="s">
        <v>215</v>
      </c>
      <c r="E403" s="174" t="s">
        <v>656</v>
      </c>
      <c r="F403" s="175" t="s">
        <v>657</v>
      </c>
      <c r="G403" s="176" t="s">
        <v>88</v>
      </c>
      <c r="H403" s="177">
        <v>12</v>
      </c>
      <c r="I403" s="178"/>
      <c r="J403" s="179">
        <f>ROUND(I403*H403,2)</f>
        <v>0</v>
      </c>
      <c r="K403" s="175" t="s">
        <v>218</v>
      </c>
      <c r="L403" s="41"/>
      <c r="M403" s="180" t="s">
        <v>19</v>
      </c>
      <c r="N403" s="181" t="s">
        <v>46</v>
      </c>
      <c r="O403" s="66"/>
      <c r="P403" s="182">
        <f>O403*H403</f>
        <v>0</v>
      </c>
      <c r="Q403" s="182">
        <v>5.0000000000000002E-5</v>
      </c>
      <c r="R403" s="182">
        <f>Q403*H403</f>
        <v>6.0000000000000006E-4</v>
      </c>
      <c r="S403" s="182">
        <v>0</v>
      </c>
      <c r="T403" s="183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4" t="s">
        <v>455</v>
      </c>
      <c r="AT403" s="184" t="s">
        <v>215</v>
      </c>
      <c r="AU403" s="184" t="s">
        <v>85</v>
      </c>
      <c r="AY403" s="19" t="s">
        <v>212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9" t="s">
        <v>83</v>
      </c>
      <c r="BK403" s="185">
        <f>ROUND(I403*H403,2)</f>
        <v>0</v>
      </c>
      <c r="BL403" s="19" t="s">
        <v>455</v>
      </c>
      <c r="BM403" s="184" t="s">
        <v>658</v>
      </c>
    </row>
    <row r="404" spans="1:65" s="2" customFormat="1" ht="11.25">
      <c r="A404" s="36"/>
      <c r="B404" s="37"/>
      <c r="C404" s="38"/>
      <c r="D404" s="186" t="s">
        <v>221</v>
      </c>
      <c r="E404" s="38"/>
      <c r="F404" s="187" t="s">
        <v>659</v>
      </c>
      <c r="G404" s="38"/>
      <c r="H404" s="38"/>
      <c r="I404" s="188"/>
      <c r="J404" s="38"/>
      <c r="K404" s="38"/>
      <c r="L404" s="41"/>
      <c r="M404" s="189"/>
      <c r="N404" s="190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221</v>
      </c>
      <c r="AU404" s="19" t="s">
        <v>85</v>
      </c>
    </row>
    <row r="405" spans="1:65" s="13" customFormat="1" ht="22.5">
      <c r="B405" s="191"/>
      <c r="C405" s="192"/>
      <c r="D405" s="193" t="s">
        <v>223</v>
      </c>
      <c r="E405" s="194" t="s">
        <v>19</v>
      </c>
      <c r="F405" s="195" t="s">
        <v>660</v>
      </c>
      <c r="G405" s="192"/>
      <c r="H405" s="194" t="s">
        <v>19</v>
      </c>
      <c r="I405" s="196"/>
      <c r="J405" s="192"/>
      <c r="K405" s="192"/>
      <c r="L405" s="197"/>
      <c r="M405" s="198"/>
      <c r="N405" s="199"/>
      <c r="O405" s="199"/>
      <c r="P405" s="199"/>
      <c r="Q405" s="199"/>
      <c r="R405" s="199"/>
      <c r="S405" s="199"/>
      <c r="T405" s="200"/>
      <c r="AT405" s="201" t="s">
        <v>223</v>
      </c>
      <c r="AU405" s="201" t="s">
        <v>85</v>
      </c>
      <c r="AV405" s="13" t="s">
        <v>83</v>
      </c>
      <c r="AW405" s="13" t="s">
        <v>36</v>
      </c>
      <c r="AX405" s="13" t="s">
        <v>75</v>
      </c>
      <c r="AY405" s="201" t="s">
        <v>212</v>
      </c>
    </row>
    <row r="406" spans="1:65" s="14" customFormat="1" ht="11.25">
      <c r="B406" s="202"/>
      <c r="C406" s="203"/>
      <c r="D406" s="193" t="s">
        <v>223</v>
      </c>
      <c r="E406" s="204" t="s">
        <v>19</v>
      </c>
      <c r="F406" s="205" t="s">
        <v>129</v>
      </c>
      <c r="G406" s="203"/>
      <c r="H406" s="206">
        <v>12</v>
      </c>
      <c r="I406" s="207"/>
      <c r="J406" s="203"/>
      <c r="K406" s="203"/>
      <c r="L406" s="208"/>
      <c r="M406" s="209"/>
      <c r="N406" s="210"/>
      <c r="O406" s="210"/>
      <c r="P406" s="210"/>
      <c r="Q406" s="210"/>
      <c r="R406" s="210"/>
      <c r="S406" s="210"/>
      <c r="T406" s="211"/>
      <c r="AT406" s="212" t="s">
        <v>223</v>
      </c>
      <c r="AU406" s="212" t="s">
        <v>85</v>
      </c>
      <c r="AV406" s="14" t="s">
        <v>85</v>
      </c>
      <c r="AW406" s="14" t="s">
        <v>36</v>
      </c>
      <c r="AX406" s="14" t="s">
        <v>83</v>
      </c>
      <c r="AY406" s="212" t="s">
        <v>212</v>
      </c>
    </row>
    <row r="407" spans="1:65" s="2" customFormat="1" ht="16.5" customHeight="1">
      <c r="A407" s="36"/>
      <c r="B407" s="37"/>
      <c r="C407" s="213" t="s">
        <v>661</v>
      </c>
      <c r="D407" s="213" t="s">
        <v>285</v>
      </c>
      <c r="E407" s="214" t="s">
        <v>662</v>
      </c>
      <c r="F407" s="215" t="s">
        <v>663</v>
      </c>
      <c r="G407" s="216" t="s">
        <v>88</v>
      </c>
      <c r="H407" s="217">
        <v>12</v>
      </c>
      <c r="I407" s="218"/>
      <c r="J407" s="219">
        <f>ROUND(I407*H407,2)</f>
        <v>0</v>
      </c>
      <c r="K407" s="215" t="s">
        <v>218</v>
      </c>
      <c r="L407" s="220"/>
      <c r="M407" s="221" t="s">
        <v>19</v>
      </c>
      <c r="N407" s="222" t="s">
        <v>46</v>
      </c>
      <c r="O407" s="66"/>
      <c r="P407" s="182">
        <f>O407*H407</f>
        <v>0</v>
      </c>
      <c r="Q407" s="182">
        <v>0.01</v>
      </c>
      <c r="R407" s="182">
        <f>Q407*H407</f>
        <v>0.12</v>
      </c>
      <c r="S407" s="182">
        <v>0</v>
      </c>
      <c r="T407" s="183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84" t="s">
        <v>566</v>
      </c>
      <c r="AT407" s="184" t="s">
        <v>285</v>
      </c>
      <c r="AU407" s="184" t="s">
        <v>85</v>
      </c>
      <c r="AY407" s="19" t="s">
        <v>212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9" t="s">
        <v>83</v>
      </c>
      <c r="BK407" s="185">
        <f>ROUND(I407*H407,2)</f>
        <v>0</v>
      </c>
      <c r="BL407" s="19" t="s">
        <v>455</v>
      </c>
      <c r="BM407" s="184" t="s">
        <v>664</v>
      </c>
    </row>
    <row r="408" spans="1:65" s="2" customFormat="1" ht="44.25" customHeight="1">
      <c r="A408" s="36"/>
      <c r="B408" s="37"/>
      <c r="C408" s="173" t="s">
        <v>665</v>
      </c>
      <c r="D408" s="173" t="s">
        <v>215</v>
      </c>
      <c r="E408" s="174" t="s">
        <v>666</v>
      </c>
      <c r="F408" s="175" t="s">
        <v>667</v>
      </c>
      <c r="G408" s="176" t="s">
        <v>534</v>
      </c>
      <c r="H408" s="177">
        <v>1</v>
      </c>
      <c r="I408" s="178"/>
      <c r="J408" s="179">
        <f>ROUND(I408*H408,2)</f>
        <v>0</v>
      </c>
      <c r="K408" s="175" t="s">
        <v>218</v>
      </c>
      <c r="L408" s="41"/>
      <c r="M408" s="180" t="s">
        <v>19</v>
      </c>
      <c r="N408" s="181" t="s">
        <v>46</v>
      </c>
      <c r="O408" s="66"/>
      <c r="P408" s="182">
        <f>O408*H408</f>
        <v>0</v>
      </c>
      <c r="Q408" s="182">
        <v>6.0000000000000002E-5</v>
      </c>
      <c r="R408" s="182">
        <f>Q408*H408</f>
        <v>6.0000000000000002E-5</v>
      </c>
      <c r="S408" s="182">
        <v>0</v>
      </c>
      <c r="T408" s="183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4" t="s">
        <v>455</v>
      </c>
      <c r="AT408" s="184" t="s">
        <v>215</v>
      </c>
      <c r="AU408" s="184" t="s">
        <v>85</v>
      </c>
      <c r="AY408" s="19" t="s">
        <v>212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19" t="s">
        <v>83</v>
      </c>
      <c r="BK408" s="185">
        <f>ROUND(I408*H408,2)</f>
        <v>0</v>
      </c>
      <c r="BL408" s="19" t="s">
        <v>455</v>
      </c>
      <c r="BM408" s="184" t="s">
        <v>668</v>
      </c>
    </row>
    <row r="409" spans="1:65" s="2" customFormat="1" ht="11.25">
      <c r="A409" s="36"/>
      <c r="B409" s="37"/>
      <c r="C409" s="38"/>
      <c r="D409" s="186" t="s">
        <v>221</v>
      </c>
      <c r="E409" s="38"/>
      <c r="F409" s="187" t="s">
        <v>669</v>
      </c>
      <c r="G409" s="38"/>
      <c r="H409" s="38"/>
      <c r="I409" s="188"/>
      <c r="J409" s="38"/>
      <c r="K409" s="38"/>
      <c r="L409" s="41"/>
      <c r="M409" s="189"/>
      <c r="N409" s="190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221</v>
      </c>
      <c r="AU409" s="19" t="s">
        <v>85</v>
      </c>
    </row>
    <row r="410" spans="1:65" s="13" customFormat="1" ht="11.25">
      <c r="B410" s="191"/>
      <c r="C410" s="192"/>
      <c r="D410" s="193" t="s">
        <v>223</v>
      </c>
      <c r="E410" s="194" t="s">
        <v>19</v>
      </c>
      <c r="F410" s="195" t="s">
        <v>670</v>
      </c>
      <c r="G410" s="192"/>
      <c r="H410" s="194" t="s">
        <v>19</v>
      </c>
      <c r="I410" s="196"/>
      <c r="J410" s="192"/>
      <c r="K410" s="192"/>
      <c r="L410" s="197"/>
      <c r="M410" s="198"/>
      <c r="N410" s="199"/>
      <c r="O410" s="199"/>
      <c r="P410" s="199"/>
      <c r="Q410" s="199"/>
      <c r="R410" s="199"/>
      <c r="S410" s="199"/>
      <c r="T410" s="200"/>
      <c r="AT410" s="201" t="s">
        <v>223</v>
      </c>
      <c r="AU410" s="201" t="s">
        <v>85</v>
      </c>
      <c r="AV410" s="13" t="s">
        <v>83</v>
      </c>
      <c r="AW410" s="13" t="s">
        <v>36</v>
      </c>
      <c r="AX410" s="13" t="s">
        <v>75</v>
      </c>
      <c r="AY410" s="201" t="s">
        <v>212</v>
      </c>
    </row>
    <row r="411" spans="1:65" s="14" customFormat="1" ht="11.25">
      <c r="B411" s="202"/>
      <c r="C411" s="203"/>
      <c r="D411" s="193" t="s">
        <v>223</v>
      </c>
      <c r="E411" s="204" t="s">
        <v>19</v>
      </c>
      <c r="F411" s="205" t="s">
        <v>83</v>
      </c>
      <c r="G411" s="203"/>
      <c r="H411" s="206">
        <v>1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223</v>
      </c>
      <c r="AU411" s="212" t="s">
        <v>85</v>
      </c>
      <c r="AV411" s="14" t="s">
        <v>85</v>
      </c>
      <c r="AW411" s="14" t="s">
        <v>36</v>
      </c>
      <c r="AX411" s="14" t="s">
        <v>83</v>
      </c>
      <c r="AY411" s="212" t="s">
        <v>212</v>
      </c>
    </row>
    <row r="412" spans="1:65" s="2" customFormat="1" ht="37.9" customHeight="1">
      <c r="A412" s="36"/>
      <c r="B412" s="37"/>
      <c r="C412" s="213" t="s">
        <v>671</v>
      </c>
      <c r="D412" s="213" t="s">
        <v>285</v>
      </c>
      <c r="E412" s="214" t="s">
        <v>672</v>
      </c>
      <c r="F412" s="215" t="s">
        <v>673</v>
      </c>
      <c r="G412" s="216" t="s">
        <v>534</v>
      </c>
      <c r="H412" s="217">
        <v>1</v>
      </c>
      <c r="I412" s="218"/>
      <c r="J412" s="219">
        <f>ROUND(I412*H412,2)</f>
        <v>0</v>
      </c>
      <c r="K412" s="215" t="s">
        <v>218</v>
      </c>
      <c r="L412" s="220"/>
      <c r="M412" s="221" t="s">
        <v>19</v>
      </c>
      <c r="N412" s="222" t="s">
        <v>46</v>
      </c>
      <c r="O412" s="66"/>
      <c r="P412" s="182">
        <f>O412*H412</f>
        <v>0</v>
      </c>
      <c r="Q412" s="182">
        <v>4.2999999999999997E-2</v>
      </c>
      <c r="R412" s="182">
        <f>Q412*H412</f>
        <v>4.2999999999999997E-2</v>
      </c>
      <c r="S412" s="182">
        <v>0</v>
      </c>
      <c r="T412" s="183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4" t="s">
        <v>566</v>
      </c>
      <c r="AT412" s="184" t="s">
        <v>285</v>
      </c>
      <c r="AU412" s="184" t="s">
        <v>85</v>
      </c>
      <c r="AY412" s="19" t="s">
        <v>212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9" t="s">
        <v>83</v>
      </c>
      <c r="BK412" s="185">
        <f>ROUND(I412*H412,2)</f>
        <v>0</v>
      </c>
      <c r="BL412" s="19" t="s">
        <v>455</v>
      </c>
      <c r="BM412" s="184" t="s">
        <v>674</v>
      </c>
    </row>
    <row r="413" spans="1:65" s="2" customFormat="1" ht="33" customHeight="1">
      <c r="A413" s="36"/>
      <c r="B413" s="37"/>
      <c r="C413" s="173" t="s">
        <v>675</v>
      </c>
      <c r="D413" s="173" t="s">
        <v>215</v>
      </c>
      <c r="E413" s="174" t="s">
        <v>676</v>
      </c>
      <c r="F413" s="175" t="s">
        <v>677</v>
      </c>
      <c r="G413" s="176" t="s">
        <v>288</v>
      </c>
      <c r="H413" s="177">
        <v>230.4</v>
      </c>
      <c r="I413" s="178"/>
      <c r="J413" s="179">
        <f>ROUND(I413*H413,2)</f>
        <v>0</v>
      </c>
      <c r="K413" s="175" t="s">
        <v>218</v>
      </c>
      <c r="L413" s="41"/>
      <c r="M413" s="180" t="s">
        <v>19</v>
      </c>
      <c r="N413" s="181" t="s">
        <v>46</v>
      </c>
      <c r="O413" s="66"/>
      <c r="P413" s="182">
        <f>O413*H413</f>
        <v>0</v>
      </c>
      <c r="Q413" s="182">
        <v>0</v>
      </c>
      <c r="R413" s="182">
        <f>Q413*H413</f>
        <v>0</v>
      </c>
      <c r="S413" s="182">
        <v>1E-3</v>
      </c>
      <c r="T413" s="183">
        <f>S413*H413</f>
        <v>0.23040000000000002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4" t="s">
        <v>455</v>
      </c>
      <c r="AT413" s="184" t="s">
        <v>215</v>
      </c>
      <c r="AU413" s="184" t="s">
        <v>85</v>
      </c>
      <c r="AY413" s="19" t="s">
        <v>212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19" t="s">
        <v>83</v>
      </c>
      <c r="BK413" s="185">
        <f>ROUND(I413*H413,2)</f>
        <v>0</v>
      </c>
      <c r="BL413" s="19" t="s">
        <v>455</v>
      </c>
      <c r="BM413" s="184" t="s">
        <v>678</v>
      </c>
    </row>
    <row r="414" spans="1:65" s="2" customFormat="1" ht="11.25">
      <c r="A414" s="36"/>
      <c r="B414" s="37"/>
      <c r="C414" s="38"/>
      <c r="D414" s="186" t="s">
        <v>221</v>
      </c>
      <c r="E414" s="38"/>
      <c r="F414" s="187" t="s">
        <v>679</v>
      </c>
      <c r="G414" s="38"/>
      <c r="H414" s="38"/>
      <c r="I414" s="188"/>
      <c r="J414" s="38"/>
      <c r="K414" s="38"/>
      <c r="L414" s="41"/>
      <c r="M414" s="189"/>
      <c r="N414" s="190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221</v>
      </c>
      <c r="AU414" s="19" t="s">
        <v>85</v>
      </c>
    </row>
    <row r="415" spans="1:65" s="13" customFormat="1" ht="11.25">
      <c r="B415" s="191"/>
      <c r="C415" s="192"/>
      <c r="D415" s="193" t="s">
        <v>223</v>
      </c>
      <c r="E415" s="194" t="s">
        <v>19</v>
      </c>
      <c r="F415" s="195" t="s">
        <v>680</v>
      </c>
      <c r="G415" s="192"/>
      <c r="H415" s="194" t="s">
        <v>19</v>
      </c>
      <c r="I415" s="196"/>
      <c r="J415" s="192"/>
      <c r="K415" s="192"/>
      <c r="L415" s="197"/>
      <c r="M415" s="198"/>
      <c r="N415" s="199"/>
      <c r="O415" s="199"/>
      <c r="P415" s="199"/>
      <c r="Q415" s="199"/>
      <c r="R415" s="199"/>
      <c r="S415" s="199"/>
      <c r="T415" s="200"/>
      <c r="AT415" s="201" t="s">
        <v>223</v>
      </c>
      <c r="AU415" s="201" t="s">
        <v>85</v>
      </c>
      <c r="AV415" s="13" t="s">
        <v>83</v>
      </c>
      <c r="AW415" s="13" t="s">
        <v>36</v>
      </c>
      <c r="AX415" s="13" t="s">
        <v>75</v>
      </c>
      <c r="AY415" s="201" t="s">
        <v>212</v>
      </c>
    </row>
    <row r="416" spans="1:65" s="14" customFormat="1" ht="11.25">
      <c r="B416" s="202"/>
      <c r="C416" s="203"/>
      <c r="D416" s="193" t="s">
        <v>223</v>
      </c>
      <c r="E416" s="204" t="s">
        <v>19</v>
      </c>
      <c r="F416" s="205" t="s">
        <v>681</v>
      </c>
      <c r="G416" s="203"/>
      <c r="H416" s="206">
        <v>230.4</v>
      </c>
      <c r="I416" s="207"/>
      <c r="J416" s="203"/>
      <c r="K416" s="203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223</v>
      </c>
      <c r="AU416" s="212" t="s">
        <v>85</v>
      </c>
      <c r="AV416" s="14" t="s">
        <v>85</v>
      </c>
      <c r="AW416" s="14" t="s">
        <v>36</v>
      </c>
      <c r="AX416" s="14" t="s">
        <v>75</v>
      </c>
      <c r="AY416" s="212" t="s">
        <v>212</v>
      </c>
    </row>
    <row r="417" spans="1:65" s="15" customFormat="1" ht="11.25">
      <c r="B417" s="223"/>
      <c r="C417" s="224"/>
      <c r="D417" s="193" t="s">
        <v>223</v>
      </c>
      <c r="E417" s="225" t="s">
        <v>19</v>
      </c>
      <c r="F417" s="226" t="s">
        <v>320</v>
      </c>
      <c r="G417" s="224"/>
      <c r="H417" s="227">
        <v>230.4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AT417" s="233" t="s">
        <v>223</v>
      </c>
      <c r="AU417" s="233" t="s">
        <v>85</v>
      </c>
      <c r="AV417" s="15" t="s">
        <v>219</v>
      </c>
      <c r="AW417" s="15" t="s">
        <v>36</v>
      </c>
      <c r="AX417" s="15" t="s">
        <v>83</v>
      </c>
      <c r="AY417" s="233" t="s">
        <v>212</v>
      </c>
    </row>
    <row r="418" spans="1:65" s="2" customFormat="1" ht="37.9" customHeight="1">
      <c r="A418" s="36"/>
      <c r="B418" s="37"/>
      <c r="C418" s="173" t="s">
        <v>682</v>
      </c>
      <c r="D418" s="173" t="s">
        <v>215</v>
      </c>
      <c r="E418" s="174" t="s">
        <v>683</v>
      </c>
      <c r="F418" s="175" t="s">
        <v>684</v>
      </c>
      <c r="G418" s="176" t="s">
        <v>288</v>
      </c>
      <c r="H418" s="177">
        <v>66.88</v>
      </c>
      <c r="I418" s="178"/>
      <c r="J418" s="179">
        <f>ROUND(I418*H418,2)</f>
        <v>0</v>
      </c>
      <c r="K418" s="175" t="s">
        <v>218</v>
      </c>
      <c r="L418" s="41"/>
      <c r="M418" s="180" t="s">
        <v>19</v>
      </c>
      <c r="N418" s="181" t="s">
        <v>46</v>
      </c>
      <c r="O418" s="66"/>
      <c r="P418" s="182">
        <f>O418*H418</f>
        <v>0</v>
      </c>
      <c r="Q418" s="182">
        <v>0</v>
      </c>
      <c r="R418" s="182">
        <f>Q418*H418</f>
        <v>0</v>
      </c>
      <c r="S418" s="182">
        <v>1E-3</v>
      </c>
      <c r="T418" s="183">
        <f>S418*H418</f>
        <v>6.6879999999999995E-2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4" t="s">
        <v>455</v>
      </c>
      <c r="AT418" s="184" t="s">
        <v>215</v>
      </c>
      <c r="AU418" s="184" t="s">
        <v>85</v>
      </c>
      <c r="AY418" s="19" t="s">
        <v>212</v>
      </c>
      <c r="BE418" s="185">
        <f>IF(N418="základní",J418,0)</f>
        <v>0</v>
      </c>
      <c r="BF418" s="185">
        <f>IF(N418="snížená",J418,0)</f>
        <v>0</v>
      </c>
      <c r="BG418" s="185">
        <f>IF(N418="zákl. přenesená",J418,0)</f>
        <v>0</v>
      </c>
      <c r="BH418" s="185">
        <f>IF(N418="sníž. přenesená",J418,0)</f>
        <v>0</v>
      </c>
      <c r="BI418" s="185">
        <f>IF(N418="nulová",J418,0)</f>
        <v>0</v>
      </c>
      <c r="BJ418" s="19" t="s">
        <v>83</v>
      </c>
      <c r="BK418" s="185">
        <f>ROUND(I418*H418,2)</f>
        <v>0</v>
      </c>
      <c r="BL418" s="19" t="s">
        <v>455</v>
      </c>
      <c r="BM418" s="184" t="s">
        <v>685</v>
      </c>
    </row>
    <row r="419" spans="1:65" s="2" customFormat="1" ht="11.25">
      <c r="A419" s="36"/>
      <c r="B419" s="37"/>
      <c r="C419" s="38"/>
      <c r="D419" s="186" t="s">
        <v>221</v>
      </c>
      <c r="E419" s="38"/>
      <c r="F419" s="187" t="s">
        <v>686</v>
      </c>
      <c r="G419" s="38"/>
      <c r="H419" s="38"/>
      <c r="I419" s="188"/>
      <c r="J419" s="38"/>
      <c r="K419" s="38"/>
      <c r="L419" s="41"/>
      <c r="M419" s="189"/>
      <c r="N419" s="190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221</v>
      </c>
      <c r="AU419" s="19" t="s">
        <v>85</v>
      </c>
    </row>
    <row r="420" spans="1:65" s="13" customFormat="1" ht="11.25">
      <c r="B420" s="191"/>
      <c r="C420" s="192"/>
      <c r="D420" s="193" t="s">
        <v>223</v>
      </c>
      <c r="E420" s="194" t="s">
        <v>19</v>
      </c>
      <c r="F420" s="195" t="s">
        <v>687</v>
      </c>
      <c r="G420" s="192"/>
      <c r="H420" s="194" t="s">
        <v>19</v>
      </c>
      <c r="I420" s="196"/>
      <c r="J420" s="192"/>
      <c r="K420" s="192"/>
      <c r="L420" s="197"/>
      <c r="M420" s="198"/>
      <c r="N420" s="199"/>
      <c r="O420" s="199"/>
      <c r="P420" s="199"/>
      <c r="Q420" s="199"/>
      <c r="R420" s="199"/>
      <c r="S420" s="199"/>
      <c r="T420" s="200"/>
      <c r="AT420" s="201" t="s">
        <v>223</v>
      </c>
      <c r="AU420" s="201" t="s">
        <v>85</v>
      </c>
      <c r="AV420" s="13" t="s">
        <v>83</v>
      </c>
      <c r="AW420" s="13" t="s">
        <v>36</v>
      </c>
      <c r="AX420" s="13" t="s">
        <v>75</v>
      </c>
      <c r="AY420" s="201" t="s">
        <v>212</v>
      </c>
    </row>
    <row r="421" spans="1:65" s="14" customFormat="1" ht="11.25">
      <c r="B421" s="202"/>
      <c r="C421" s="203"/>
      <c r="D421" s="193" t="s">
        <v>223</v>
      </c>
      <c r="E421" s="204" t="s">
        <v>19</v>
      </c>
      <c r="F421" s="205" t="s">
        <v>688</v>
      </c>
      <c r="G421" s="203"/>
      <c r="H421" s="206">
        <v>46.64</v>
      </c>
      <c r="I421" s="207"/>
      <c r="J421" s="203"/>
      <c r="K421" s="203"/>
      <c r="L421" s="208"/>
      <c r="M421" s="209"/>
      <c r="N421" s="210"/>
      <c r="O421" s="210"/>
      <c r="P421" s="210"/>
      <c r="Q421" s="210"/>
      <c r="R421" s="210"/>
      <c r="S421" s="210"/>
      <c r="T421" s="211"/>
      <c r="AT421" s="212" t="s">
        <v>223</v>
      </c>
      <c r="AU421" s="212" t="s">
        <v>85</v>
      </c>
      <c r="AV421" s="14" t="s">
        <v>85</v>
      </c>
      <c r="AW421" s="14" t="s">
        <v>36</v>
      </c>
      <c r="AX421" s="14" t="s">
        <v>75</v>
      </c>
      <c r="AY421" s="212" t="s">
        <v>212</v>
      </c>
    </row>
    <row r="422" spans="1:65" s="14" customFormat="1" ht="11.25">
      <c r="B422" s="202"/>
      <c r="C422" s="203"/>
      <c r="D422" s="193" t="s">
        <v>223</v>
      </c>
      <c r="E422" s="204" t="s">
        <v>19</v>
      </c>
      <c r="F422" s="205" t="s">
        <v>689</v>
      </c>
      <c r="G422" s="203"/>
      <c r="H422" s="206">
        <v>20.239999999999998</v>
      </c>
      <c r="I422" s="207"/>
      <c r="J422" s="203"/>
      <c r="K422" s="203"/>
      <c r="L422" s="208"/>
      <c r="M422" s="209"/>
      <c r="N422" s="210"/>
      <c r="O422" s="210"/>
      <c r="P422" s="210"/>
      <c r="Q422" s="210"/>
      <c r="R422" s="210"/>
      <c r="S422" s="210"/>
      <c r="T422" s="211"/>
      <c r="AT422" s="212" t="s">
        <v>223</v>
      </c>
      <c r="AU422" s="212" t="s">
        <v>85</v>
      </c>
      <c r="AV422" s="14" t="s">
        <v>85</v>
      </c>
      <c r="AW422" s="14" t="s">
        <v>36</v>
      </c>
      <c r="AX422" s="14" t="s">
        <v>75</v>
      </c>
      <c r="AY422" s="212" t="s">
        <v>212</v>
      </c>
    </row>
    <row r="423" spans="1:65" s="15" customFormat="1" ht="11.25">
      <c r="B423" s="223"/>
      <c r="C423" s="224"/>
      <c r="D423" s="193" t="s">
        <v>223</v>
      </c>
      <c r="E423" s="225" t="s">
        <v>19</v>
      </c>
      <c r="F423" s="226" t="s">
        <v>320</v>
      </c>
      <c r="G423" s="224"/>
      <c r="H423" s="227">
        <v>66.88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AT423" s="233" t="s">
        <v>223</v>
      </c>
      <c r="AU423" s="233" t="s">
        <v>85</v>
      </c>
      <c r="AV423" s="15" t="s">
        <v>219</v>
      </c>
      <c r="AW423" s="15" t="s">
        <v>36</v>
      </c>
      <c r="AX423" s="15" t="s">
        <v>83</v>
      </c>
      <c r="AY423" s="233" t="s">
        <v>212</v>
      </c>
    </row>
    <row r="424" spans="1:65" s="2" customFormat="1" ht="37.9" customHeight="1">
      <c r="A424" s="36"/>
      <c r="B424" s="37"/>
      <c r="C424" s="173" t="s">
        <v>690</v>
      </c>
      <c r="D424" s="173" t="s">
        <v>215</v>
      </c>
      <c r="E424" s="174" t="s">
        <v>691</v>
      </c>
      <c r="F424" s="175" t="s">
        <v>692</v>
      </c>
      <c r="G424" s="176" t="s">
        <v>288</v>
      </c>
      <c r="H424" s="177">
        <v>2340.15</v>
      </c>
      <c r="I424" s="178"/>
      <c r="J424" s="179">
        <f>ROUND(I424*H424,2)</f>
        <v>0</v>
      </c>
      <c r="K424" s="175" t="s">
        <v>218</v>
      </c>
      <c r="L424" s="41"/>
      <c r="M424" s="180" t="s">
        <v>19</v>
      </c>
      <c r="N424" s="181" t="s">
        <v>46</v>
      </c>
      <c r="O424" s="66"/>
      <c r="P424" s="182">
        <f>O424*H424</f>
        <v>0</v>
      </c>
      <c r="Q424" s="182">
        <v>0</v>
      </c>
      <c r="R424" s="182">
        <f>Q424*H424</f>
        <v>0</v>
      </c>
      <c r="S424" s="182">
        <v>1E-3</v>
      </c>
      <c r="T424" s="183">
        <f>S424*H424</f>
        <v>2.34015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4" t="s">
        <v>455</v>
      </c>
      <c r="AT424" s="184" t="s">
        <v>215</v>
      </c>
      <c r="AU424" s="184" t="s">
        <v>85</v>
      </c>
      <c r="AY424" s="19" t="s">
        <v>212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9" t="s">
        <v>83</v>
      </c>
      <c r="BK424" s="185">
        <f>ROUND(I424*H424,2)</f>
        <v>0</v>
      </c>
      <c r="BL424" s="19" t="s">
        <v>455</v>
      </c>
      <c r="BM424" s="184" t="s">
        <v>693</v>
      </c>
    </row>
    <row r="425" spans="1:65" s="2" customFormat="1" ht="11.25">
      <c r="A425" s="36"/>
      <c r="B425" s="37"/>
      <c r="C425" s="38"/>
      <c r="D425" s="186" t="s">
        <v>221</v>
      </c>
      <c r="E425" s="38"/>
      <c r="F425" s="187" t="s">
        <v>694</v>
      </c>
      <c r="G425" s="38"/>
      <c r="H425" s="38"/>
      <c r="I425" s="188"/>
      <c r="J425" s="38"/>
      <c r="K425" s="38"/>
      <c r="L425" s="41"/>
      <c r="M425" s="189"/>
      <c r="N425" s="190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221</v>
      </c>
      <c r="AU425" s="19" t="s">
        <v>85</v>
      </c>
    </row>
    <row r="426" spans="1:65" s="13" customFormat="1" ht="22.5">
      <c r="B426" s="191"/>
      <c r="C426" s="192"/>
      <c r="D426" s="193" t="s">
        <v>223</v>
      </c>
      <c r="E426" s="194" t="s">
        <v>19</v>
      </c>
      <c r="F426" s="195" t="s">
        <v>695</v>
      </c>
      <c r="G426" s="192"/>
      <c r="H426" s="194" t="s">
        <v>19</v>
      </c>
      <c r="I426" s="196"/>
      <c r="J426" s="192"/>
      <c r="K426" s="192"/>
      <c r="L426" s="197"/>
      <c r="M426" s="198"/>
      <c r="N426" s="199"/>
      <c r="O426" s="199"/>
      <c r="P426" s="199"/>
      <c r="Q426" s="199"/>
      <c r="R426" s="199"/>
      <c r="S426" s="199"/>
      <c r="T426" s="200"/>
      <c r="AT426" s="201" t="s">
        <v>223</v>
      </c>
      <c r="AU426" s="201" t="s">
        <v>85</v>
      </c>
      <c r="AV426" s="13" t="s">
        <v>83</v>
      </c>
      <c r="AW426" s="13" t="s">
        <v>36</v>
      </c>
      <c r="AX426" s="13" t="s">
        <v>75</v>
      </c>
      <c r="AY426" s="201" t="s">
        <v>212</v>
      </c>
    </row>
    <row r="427" spans="1:65" s="14" customFormat="1" ht="11.25">
      <c r="B427" s="202"/>
      <c r="C427" s="203"/>
      <c r="D427" s="193" t="s">
        <v>223</v>
      </c>
      <c r="E427" s="204" t="s">
        <v>19</v>
      </c>
      <c r="F427" s="205" t="s">
        <v>696</v>
      </c>
      <c r="G427" s="203"/>
      <c r="H427" s="206">
        <v>402</v>
      </c>
      <c r="I427" s="207"/>
      <c r="J427" s="203"/>
      <c r="K427" s="203"/>
      <c r="L427" s="208"/>
      <c r="M427" s="209"/>
      <c r="N427" s="210"/>
      <c r="O427" s="210"/>
      <c r="P427" s="210"/>
      <c r="Q427" s="210"/>
      <c r="R427" s="210"/>
      <c r="S427" s="210"/>
      <c r="T427" s="211"/>
      <c r="AT427" s="212" t="s">
        <v>223</v>
      </c>
      <c r="AU427" s="212" t="s">
        <v>85</v>
      </c>
      <c r="AV427" s="14" t="s">
        <v>85</v>
      </c>
      <c r="AW427" s="14" t="s">
        <v>36</v>
      </c>
      <c r="AX427" s="14" t="s">
        <v>75</v>
      </c>
      <c r="AY427" s="212" t="s">
        <v>212</v>
      </c>
    </row>
    <row r="428" spans="1:65" s="14" customFormat="1" ht="11.25">
      <c r="B428" s="202"/>
      <c r="C428" s="203"/>
      <c r="D428" s="193" t="s">
        <v>223</v>
      </c>
      <c r="E428" s="204" t="s">
        <v>19</v>
      </c>
      <c r="F428" s="205" t="s">
        <v>697</v>
      </c>
      <c r="G428" s="203"/>
      <c r="H428" s="206">
        <v>423</v>
      </c>
      <c r="I428" s="207"/>
      <c r="J428" s="203"/>
      <c r="K428" s="203"/>
      <c r="L428" s="208"/>
      <c r="M428" s="209"/>
      <c r="N428" s="210"/>
      <c r="O428" s="210"/>
      <c r="P428" s="210"/>
      <c r="Q428" s="210"/>
      <c r="R428" s="210"/>
      <c r="S428" s="210"/>
      <c r="T428" s="211"/>
      <c r="AT428" s="212" t="s">
        <v>223</v>
      </c>
      <c r="AU428" s="212" t="s">
        <v>85</v>
      </c>
      <c r="AV428" s="14" t="s">
        <v>85</v>
      </c>
      <c r="AW428" s="14" t="s">
        <v>36</v>
      </c>
      <c r="AX428" s="14" t="s">
        <v>75</v>
      </c>
      <c r="AY428" s="212" t="s">
        <v>212</v>
      </c>
    </row>
    <row r="429" spans="1:65" s="14" customFormat="1" ht="11.25">
      <c r="B429" s="202"/>
      <c r="C429" s="203"/>
      <c r="D429" s="193" t="s">
        <v>223</v>
      </c>
      <c r="E429" s="204" t="s">
        <v>19</v>
      </c>
      <c r="F429" s="205" t="s">
        <v>698</v>
      </c>
      <c r="G429" s="203"/>
      <c r="H429" s="206">
        <v>249.75</v>
      </c>
      <c r="I429" s="207"/>
      <c r="J429" s="203"/>
      <c r="K429" s="203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223</v>
      </c>
      <c r="AU429" s="212" t="s">
        <v>85</v>
      </c>
      <c r="AV429" s="14" t="s">
        <v>85</v>
      </c>
      <c r="AW429" s="14" t="s">
        <v>36</v>
      </c>
      <c r="AX429" s="14" t="s">
        <v>75</v>
      </c>
      <c r="AY429" s="212" t="s">
        <v>212</v>
      </c>
    </row>
    <row r="430" spans="1:65" s="14" customFormat="1" ht="11.25">
      <c r="B430" s="202"/>
      <c r="C430" s="203"/>
      <c r="D430" s="193" t="s">
        <v>223</v>
      </c>
      <c r="E430" s="204" t="s">
        <v>19</v>
      </c>
      <c r="F430" s="205" t="s">
        <v>699</v>
      </c>
      <c r="G430" s="203"/>
      <c r="H430" s="206">
        <v>1265.4000000000001</v>
      </c>
      <c r="I430" s="207"/>
      <c r="J430" s="203"/>
      <c r="K430" s="203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223</v>
      </c>
      <c r="AU430" s="212" t="s">
        <v>85</v>
      </c>
      <c r="AV430" s="14" t="s">
        <v>85</v>
      </c>
      <c r="AW430" s="14" t="s">
        <v>36</v>
      </c>
      <c r="AX430" s="14" t="s">
        <v>75</v>
      </c>
      <c r="AY430" s="212" t="s">
        <v>212</v>
      </c>
    </row>
    <row r="431" spans="1:65" s="15" customFormat="1" ht="11.25">
      <c r="B431" s="223"/>
      <c r="C431" s="224"/>
      <c r="D431" s="193" t="s">
        <v>223</v>
      </c>
      <c r="E431" s="225" t="s">
        <v>19</v>
      </c>
      <c r="F431" s="226" t="s">
        <v>320</v>
      </c>
      <c r="G431" s="224"/>
      <c r="H431" s="227">
        <v>2340.15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AT431" s="233" t="s">
        <v>223</v>
      </c>
      <c r="AU431" s="233" t="s">
        <v>85</v>
      </c>
      <c r="AV431" s="15" t="s">
        <v>219</v>
      </c>
      <c r="AW431" s="15" t="s">
        <v>36</v>
      </c>
      <c r="AX431" s="15" t="s">
        <v>83</v>
      </c>
      <c r="AY431" s="233" t="s">
        <v>212</v>
      </c>
    </row>
    <row r="432" spans="1:65" s="2" customFormat="1" ht="49.15" customHeight="1">
      <c r="A432" s="36"/>
      <c r="B432" s="37"/>
      <c r="C432" s="173" t="s">
        <v>700</v>
      </c>
      <c r="D432" s="173" t="s">
        <v>215</v>
      </c>
      <c r="E432" s="174" t="s">
        <v>701</v>
      </c>
      <c r="F432" s="175" t="s">
        <v>702</v>
      </c>
      <c r="G432" s="176" t="s">
        <v>268</v>
      </c>
      <c r="H432" s="177">
        <v>0.16400000000000001</v>
      </c>
      <c r="I432" s="178"/>
      <c r="J432" s="179">
        <f>ROUND(I432*H432,2)</f>
        <v>0</v>
      </c>
      <c r="K432" s="175" t="s">
        <v>218</v>
      </c>
      <c r="L432" s="41"/>
      <c r="M432" s="180" t="s">
        <v>19</v>
      </c>
      <c r="N432" s="181" t="s">
        <v>46</v>
      </c>
      <c r="O432" s="66"/>
      <c r="P432" s="182">
        <f>O432*H432</f>
        <v>0</v>
      </c>
      <c r="Q432" s="182">
        <v>0</v>
      </c>
      <c r="R432" s="182">
        <f>Q432*H432</f>
        <v>0</v>
      </c>
      <c r="S432" s="182">
        <v>0</v>
      </c>
      <c r="T432" s="183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4" t="s">
        <v>455</v>
      </c>
      <c r="AT432" s="184" t="s">
        <v>215</v>
      </c>
      <c r="AU432" s="184" t="s">
        <v>85</v>
      </c>
      <c r="AY432" s="19" t="s">
        <v>212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19" t="s">
        <v>83</v>
      </c>
      <c r="BK432" s="185">
        <f>ROUND(I432*H432,2)</f>
        <v>0</v>
      </c>
      <c r="BL432" s="19" t="s">
        <v>455</v>
      </c>
      <c r="BM432" s="184" t="s">
        <v>703</v>
      </c>
    </row>
    <row r="433" spans="1:65" s="2" customFormat="1" ht="11.25">
      <c r="A433" s="36"/>
      <c r="B433" s="37"/>
      <c r="C433" s="38"/>
      <c r="D433" s="186" t="s">
        <v>221</v>
      </c>
      <c r="E433" s="38"/>
      <c r="F433" s="187" t="s">
        <v>704</v>
      </c>
      <c r="G433" s="38"/>
      <c r="H433" s="38"/>
      <c r="I433" s="188"/>
      <c r="J433" s="38"/>
      <c r="K433" s="38"/>
      <c r="L433" s="41"/>
      <c r="M433" s="189"/>
      <c r="N433" s="190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221</v>
      </c>
      <c r="AU433" s="19" t="s">
        <v>85</v>
      </c>
    </row>
    <row r="434" spans="1:65" s="12" customFormat="1" ht="22.9" customHeight="1">
      <c r="B434" s="157"/>
      <c r="C434" s="158"/>
      <c r="D434" s="159" t="s">
        <v>74</v>
      </c>
      <c r="E434" s="171" t="s">
        <v>705</v>
      </c>
      <c r="F434" s="171" t="s">
        <v>706</v>
      </c>
      <c r="G434" s="158"/>
      <c r="H434" s="158"/>
      <c r="I434" s="161"/>
      <c r="J434" s="172">
        <f>BK434</f>
        <v>0</v>
      </c>
      <c r="K434" s="158"/>
      <c r="L434" s="163"/>
      <c r="M434" s="164"/>
      <c r="N434" s="165"/>
      <c r="O434" s="165"/>
      <c r="P434" s="166">
        <f>SUM(P435:P448)</f>
        <v>0</v>
      </c>
      <c r="Q434" s="165"/>
      <c r="R434" s="166">
        <f>SUM(R435:R448)</f>
        <v>2.9037499999999997E-2</v>
      </c>
      <c r="S434" s="165"/>
      <c r="T434" s="167">
        <f>SUM(T435:T448)</f>
        <v>0</v>
      </c>
      <c r="AR434" s="168" t="s">
        <v>85</v>
      </c>
      <c r="AT434" s="169" t="s">
        <v>74</v>
      </c>
      <c r="AU434" s="169" t="s">
        <v>83</v>
      </c>
      <c r="AY434" s="168" t="s">
        <v>212</v>
      </c>
      <c r="BK434" s="170">
        <f>SUM(BK435:BK448)</f>
        <v>0</v>
      </c>
    </row>
    <row r="435" spans="1:65" s="2" customFormat="1" ht="33" customHeight="1">
      <c r="A435" s="36"/>
      <c r="B435" s="37"/>
      <c r="C435" s="173" t="s">
        <v>591</v>
      </c>
      <c r="D435" s="173" t="s">
        <v>215</v>
      </c>
      <c r="E435" s="174" t="s">
        <v>707</v>
      </c>
      <c r="F435" s="175" t="s">
        <v>708</v>
      </c>
      <c r="G435" s="176" t="s">
        <v>534</v>
      </c>
      <c r="H435" s="177">
        <v>10</v>
      </c>
      <c r="I435" s="178"/>
      <c r="J435" s="179">
        <f>ROUND(I435*H435,2)</f>
        <v>0</v>
      </c>
      <c r="K435" s="175" t="s">
        <v>218</v>
      </c>
      <c r="L435" s="41"/>
      <c r="M435" s="180" t="s">
        <v>19</v>
      </c>
      <c r="N435" s="181" t="s">
        <v>46</v>
      </c>
      <c r="O435" s="66"/>
      <c r="P435" s="182">
        <f>O435*H435</f>
        <v>0</v>
      </c>
      <c r="Q435" s="182">
        <v>2.0000000000000001E-4</v>
      </c>
      <c r="R435" s="182">
        <f>Q435*H435</f>
        <v>2E-3</v>
      </c>
      <c r="S435" s="182">
        <v>0</v>
      </c>
      <c r="T435" s="183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4" t="s">
        <v>455</v>
      </c>
      <c r="AT435" s="184" t="s">
        <v>215</v>
      </c>
      <c r="AU435" s="184" t="s">
        <v>85</v>
      </c>
      <c r="AY435" s="19" t="s">
        <v>212</v>
      </c>
      <c r="BE435" s="185">
        <f>IF(N435="základní",J435,0)</f>
        <v>0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19" t="s">
        <v>83</v>
      </c>
      <c r="BK435" s="185">
        <f>ROUND(I435*H435,2)</f>
        <v>0</v>
      </c>
      <c r="BL435" s="19" t="s">
        <v>455</v>
      </c>
      <c r="BM435" s="184" t="s">
        <v>709</v>
      </c>
    </row>
    <row r="436" spans="1:65" s="2" customFormat="1" ht="11.25">
      <c r="A436" s="36"/>
      <c r="B436" s="37"/>
      <c r="C436" s="38"/>
      <c r="D436" s="186" t="s">
        <v>221</v>
      </c>
      <c r="E436" s="38"/>
      <c r="F436" s="187" t="s">
        <v>710</v>
      </c>
      <c r="G436" s="38"/>
      <c r="H436" s="38"/>
      <c r="I436" s="188"/>
      <c r="J436" s="38"/>
      <c r="K436" s="38"/>
      <c r="L436" s="41"/>
      <c r="M436" s="189"/>
      <c r="N436" s="190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221</v>
      </c>
      <c r="AU436" s="19" t="s">
        <v>85</v>
      </c>
    </row>
    <row r="437" spans="1:65" s="13" customFormat="1" ht="11.25">
      <c r="B437" s="191"/>
      <c r="C437" s="192"/>
      <c r="D437" s="193" t="s">
        <v>223</v>
      </c>
      <c r="E437" s="194" t="s">
        <v>19</v>
      </c>
      <c r="F437" s="195" t="s">
        <v>711</v>
      </c>
      <c r="G437" s="192"/>
      <c r="H437" s="194" t="s">
        <v>19</v>
      </c>
      <c r="I437" s="196"/>
      <c r="J437" s="192"/>
      <c r="K437" s="192"/>
      <c r="L437" s="197"/>
      <c r="M437" s="198"/>
      <c r="N437" s="199"/>
      <c r="O437" s="199"/>
      <c r="P437" s="199"/>
      <c r="Q437" s="199"/>
      <c r="R437" s="199"/>
      <c r="S437" s="199"/>
      <c r="T437" s="200"/>
      <c r="AT437" s="201" t="s">
        <v>223</v>
      </c>
      <c r="AU437" s="201" t="s">
        <v>85</v>
      </c>
      <c r="AV437" s="13" t="s">
        <v>83</v>
      </c>
      <c r="AW437" s="13" t="s">
        <v>36</v>
      </c>
      <c r="AX437" s="13" t="s">
        <v>75</v>
      </c>
      <c r="AY437" s="201" t="s">
        <v>212</v>
      </c>
    </row>
    <row r="438" spans="1:65" s="14" customFormat="1" ht="11.25">
      <c r="B438" s="202"/>
      <c r="C438" s="203"/>
      <c r="D438" s="193" t="s">
        <v>223</v>
      </c>
      <c r="E438" s="204" t="s">
        <v>19</v>
      </c>
      <c r="F438" s="205" t="s">
        <v>116</v>
      </c>
      <c r="G438" s="203"/>
      <c r="H438" s="206">
        <v>10</v>
      </c>
      <c r="I438" s="207"/>
      <c r="J438" s="203"/>
      <c r="K438" s="203"/>
      <c r="L438" s="208"/>
      <c r="M438" s="209"/>
      <c r="N438" s="210"/>
      <c r="O438" s="210"/>
      <c r="P438" s="210"/>
      <c r="Q438" s="210"/>
      <c r="R438" s="210"/>
      <c r="S438" s="210"/>
      <c r="T438" s="211"/>
      <c r="AT438" s="212" t="s">
        <v>223</v>
      </c>
      <c r="AU438" s="212" t="s">
        <v>85</v>
      </c>
      <c r="AV438" s="14" t="s">
        <v>85</v>
      </c>
      <c r="AW438" s="14" t="s">
        <v>36</v>
      </c>
      <c r="AX438" s="14" t="s">
        <v>83</v>
      </c>
      <c r="AY438" s="212" t="s">
        <v>212</v>
      </c>
    </row>
    <row r="439" spans="1:65" s="2" customFormat="1" ht="24.2" customHeight="1">
      <c r="A439" s="36"/>
      <c r="B439" s="37"/>
      <c r="C439" s="173" t="s">
        <v>712</v>
      </c>
      <c r="D439" s="173" t="s">
        <v>215</v>
      </c>
      <c r="E439" s="174" t="s">
        <v>713</v>
      </c>
      <c r="F439" s="175" t="s">
        <v>714</v>
      </c>
      <c r="G439" s="176" t="s">
        <v>88</v>
      </c>
      <c r="H439" s="177">
        <v>5.25</v>
      </c>
      <c r="I439" s="178"/>
      <c r="J439" s="179">
        <f>ROUND(I439*H439,2)</f>
        <v>0</v>
      </c>
      <c r="K439" s="175" t="s">
        <v>218</v>
      </c>
      <c r="L439" s="41"/>
      <c r="M439" s="180" t="s">
        <v>19</v>
      </c>
      <c r="N439" s="181" t="s">
        <v>46</v>
      </c>
      <c r="O439" s="66"/>
      <c r="P439" s="182">
        <f>O439*H439</f>
        <v>0</v>
      </c>
      <c r="Q439" s="182">
        <v>5.0000000000000001E-3</v>
      </c>
      <c r="R439" s="182">
        <f>Q439*H439</f>
        <v>2.6249999999999999E-2</v>
      </c>
      <c r="S439" s="182">
        <v>0</v>
      </c>
      <c r="T439" s="183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4" t="s">
        <v>455</v>
      </c>
      <c r="AT439" s="184" t="s">
        <v>215</v>
      </c>
      <c r="AU439" s="184" t="s">
        <v>85</v>
      </c>
      <c r="AY439" s="19" t="s">
        <v>212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9" t="s">
        <v>83</v>
      </c>
      <c r="BK439" s="185">
        <f>ROUND(I439*H439,2)</f>
        <v>0</v>
      </c>
      <c r="BL439" s="19" t="s">
        <v>455</v>
      </c>
      <c r="BM439" s="184" t="s">
        <v>715</v>
      </c>
    </row>
    <row r="440" spans="1:65" s="2" customFormat="1" ht="11.25">
      <c r="A440" s="36"/>
      <c r="B440" s="37"/>
      <c r="C440" s="38"/>
      <c r="D440" s="186" t="s">
        <v>221</v>
      </c>
      <c r="E440" s="38"/>
      <c r="F440" s="187" t="s">
        <v>716</v>
      </c>
      <c r="G440" s="38"/>
      <c r="H440" s="38"/>
      <c r="I440" s="188"/>
      <c r="J440" s="38"/>
      <c r="K440" s="38"/>
      <c r="L440" s="41"/>
      <c r="M440" s="189"/>
      <c r="N440" s="190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221</v>
      </c>
      <c r="AU440" s="19" t="s">
        <v>85</v>
      </c>
    </row>
    <row r="441" spans="1:65" s="13" customFormat="1" ht="11.25">
      <c r="B441" s="191"/>
      <c r="C441" s="192"/>
      <c r="D441" s="193" t="s">
        <v>223</v>
      </c>
      <c r="E441" s="194" t="s">
        <v>19</v>
      </c>
      <c r="F441" s="195" t="s">
        <v>711</v>
      </c>
      <c r="G441" s="192"/>
      <c r="H441" s="194" t="s">
        <v>19</v>
      </c>
      <c r="I441" s="196"/>
      <c r="J441" s="192"/>
      <c r="K441" s="192"/>
      <c r="L441" s="197"/>
      <c r="M441" s="198"/>
      <c r="N441" s="199"/>
      <c r="O441" s="199"/>
      <c r="P441" s="199"/>
      <c r="Q441" s="199"/>
      <c r="R441" s="199"/>
      <c r="S441" s="199"/>
      <c r="T441" s="200"/>
      <c r="AT441" s="201" t="s">
        <v>223</v>
      </c>
      <c r="AU441" s="201" t="s">
        <v>85</v>
      </c>
      <c r="AV441" s="13" t="s">
        <v>83</v>
      </c>
      <c r="AW441" s="13" t="s">
        <v>36</v>
      </c>
      <c r="AX441" s="13" t="s">
        <v>75</v>
      </c>
      <c r="AY441" s="201" t="s">
        <v>212</v>
      </c>
    </row>
    <row r="442" spans="1:65" s="14" customFormat="1" ht="11.25">
      <c r="B442" s="202"/>
      <c r="C442" s="203"/>
      <c r="D442" s="193" t="s">
        <v>223</v>
      </c>
      <c r="E442" s="204" t="s">
        <v>19</v>
      </c>
      <c r="F442" s="205" t="s">
        <v>717</v>
      </c>
      <c r="G442" s="203"/>
      <c r="H442" s="206">
        <v>5.25</v>
      </c>
      <c r="I442" s="207"/>
      <c r="J442" s="203"/>
      <c r="K442" s="203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223</v>
      </c>
      <c r="AU442" s="212" t="s">
        <v>85</v>
      </c>
      <c r="AV442" s="14" t="s">
        <v>85</v>
      </c>
      <c r="AW442" s="14" t="s">
        <v>36</v>
      </c>
      <c r="AX442" s="14" t="s">
        <v>83</v>
      </c>
      <c r="AY442" s="212" t="s">
        <v>212</v>
      </c>
    </row>
    <row r="443" spans="1:65" s="2" customFormat="1" ht="16.5" customHeight="1">
      <c r="A443" s="36"/>
      <c r="B443" s="37"/>
      <c r="C443" s="173" t="s">
        <v>718</v>
      </c>
      <c r="D443" s="173" t="s">
        <v>215</v>
      </c>
      <c r="E443" s="174" t="s">
        <v>719</v>
      </c>
      <c r="F443" s="175" t="s">
        <v>720</v>
      </c>
      <c r="G443" s="176" t="s">
        <v>88</v>
      </c>
      <c r="H443" s="177">
        <v>5.25</v>
      </c>
      <c r="I443" s="178"/>
      <c r="J443" s="179">
        <f>ROUND(I443*H443,2)</f>
        <v>0</v>
      </c>
      <c r="K443" s="175" t="s">
        <v>218</v>
      </c>
      <c r="L443" s="41"/>
      <c r="M443" s="180" t="s">
        <v>19</v>
      </c>
      <c r="N443" s="181" t="s">
        <v>46</v>
      </c>
      <c r="O443" s="66"/>
      <c r="P443" s="182">
        <f>O443*H443</f>
        <v>0</v>
      </c>
      <c r="Q443" s="182">
        <v>1.4999999999999999E-4</v>
      </c>
      <c r="R443" s="182">
        <f>Q443*H443</f>
        <v>7.874999999999999E-4</v>
      </c>
      <c r="S443" s="182">
        <v>0</v>
      </c>
      <c r="T443" s="183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84" t="s">
        <v>455</v>
      </c>
      <c r="AT443" s="184" t="s">
        <v>215</v>
      </c>
      <c r="AU443" s="184" t="s">
        <v>85</v>
      </c>
      <c r="AY443" s="19" t="s">
        <v>212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9" t="s">
        <v>83</v>
      </c>
      <c r="BK443" s="185">
        <f>ROUND(I443*H443,2)</f>
        <v>0</v>
      </c>
      <c r="BL443" s="19" t="s">
        <v>455</v>
      </c>
      <c r="BM443" s="184" t="s">
        <v>721</v>
      </c>
    </row>
    <row r="444" spans="1:65" s="2" customFormat="1" ht="11.25">
      <c r="A444" s="36"/>
      <c r="B444" s="37"/>
      <c r="C444" s="38"/>
      <c r="D444" s="186" t="s">
        <v>221</v>
      </c>
      <c r="E444" s="38"/>
      <c r="F444" s="187" t="s">
        <v>722</v>
      </c>
      <c r="G444" s="38"/>
      <c r="H444" s="38"/>
      <c r="I444" s="188"/>
      <c r="J444" s="38"/>
      <c r="K444" s="38"/>
      <c r="L444" s="41"/>
      <c r="M444" s="189"/>
      <c r="N444" s="190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221</v>
      </c>
      <c r="AU444" s="19" t="s">
        <v>85</v>
      </c>
    </row>
    <row r="445" spans="1:65" s="13" customFormat="1" ht="11.25">
      <c r="B445" s="191"/>
      <c r="C445" s="192"/>
      <c r="D445" s="193" t="s">
        <v>223</v>
      </c>
      <c r="E445" s="194" t="s">
        <v>19</v>
      </c>
      <c r="F445" s="195" t="s">
        <v>711</v>
      </c>
      <c r="G445" s="192"/>
      <c r="H445" s="194" t="s">
        <v>19</v>
      </c>
      <c r="I445" s="196"/>
      <c r="J445" s="192"/>
      <c r="K445" s="192"/>
      <c r="L445" s="197"/>
      <c r="M445" s="198"/>
      <c r="N445" s="199"/>
      <c r="O445" s="199"/>
      <c r="P445" s="199"/>
      <c r="Q445" s="199"/>
      <c r="R445" s="199"/>
      <c r="S445" s="199"/>
      <c r="T445" s="200"/>
      <c r="AT445" s="201" t="s">
        <v>223</v>
      </c>
      <c r="AU445" s="201" t="s">
        <v>85</v>
      </c>
      <c r="AV445" s="13" t="s">
        <v>83</v>
      </c>
      <c r="AW445" s="13" t="s">
        <v>36</v>
      </c>
      <c r="AX445" s="13" t="s">
        <v>75</v>
      </c>
      <c r="AY445" s="201" t="s">
        <v>212</v>
      </c>
    </row>
    <row r="446" spans="1:65" s="14" customFormat="1" ht="11.25">
      <c r="B446" s="202"/>
      <c r="C446" s="203"/>
      <c r="D446" s="193" t="s">
        <v>223</v>
      </c>
      <c r="E446" s="204" t="s">
        <v>19</v>
      </c>
      <c r="F446" s="205" t="s">
        <v>717</v>
      </c>
      <c r="G446" s="203"/>
      <c r="H446" s="206">
        <v>5.25</v>
      </c>
      <c r="I446" s="207"/>
      <c r="J446" s="203"/>
      <c r="K446" s="203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223</v>
      </c>
      <c r="AU446" s="212" t="s">
        <v>85</v>
      </c>
      <c r="AV446" s="14" t="s">
        <v>85</v>
      </c>
      <c r="AW446" s="14" t="s">
        <v>36</v>
      </c>
      <c r="AX446" s="14" t="s">
        <v>83</v>
      </c>
      <c r="AY446" s="212" t="s">
        <v>212</v>
      </c>
    </row>
    <row r="447" spans="1:65" s="2" customFormat="1" ht="49.15" customHeight="1">
      <c r="A447" s="36"/>
      <c r="B447" s="37"/>
      <c r="C447" s="173" t="s">
        <v>723</v>
      </c>
      <c r="D447" s="173" t="s">
        <v>215</v>
      </c>
      <c r="E447" s="174" t="s">
        <v>724</v>
      </c>
      <c r="F447" s="175" t="s">
        <v>725</v>
      </c>
      <c r="G447" s="176" t="s">
        <v>268</v>
      </c>
      <c r="H447" s="177">
        <v>2.9000000000000001E-2</v>
      </c>
      <c r="I447" s="178"/>
      <c r="J447" s="179">
        <f>ROUND(I447*H447,2)</f>
        <v>0</v>
      </c>
      <c r="K447" s="175" t="s">
        <v>218</v>
      </c>
      <c r="L447" s="41"/>
      <c r="M447" s="180" t="s">
        <v>19</v>
      </c>
      <c r="N447" s="181" t="s">
        <v>46</v>
      </c>
      <c r="O447" s="66"/>
      <c r="P447" s="182">
        <f>O447*H447</f>
        <v>0</v>
      </c>
      <c r="Q447" s="182">
        <v>0</v>
      </c>
      <c r="R447" s="182">
        <f>Q447*H447</f>
        <v>0</v>
      </c>
      <c r="S447" s="182">
        <v>0</v>
      </c>
      <c r="T447" s="183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4" t="s">
        <v>455</v>
      </c>
      <c r="AT447" s="184" t="s">
        <v>215</v>
      </c>
      <c r="AU447" s="184" t="s">
        <v>85</v>
      </c>
      <c r="AY447" s="19" t="s">
        <v>212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19" t="s">
        <v>83</v>
      </c>
      <c r="BK447" s="185">
        <f>ROUND(I447*H447,2)</f>
        <v>0</v>
      </c>
      <c r="BL447" s="19" t="s">
        <v>455</v>
      </c>
      <c r="BM447" s="184" t="s">
        <v>726</v>
      </c>
    </row>
    <row r="448" spans="1:65" s="2" customFormat="1" ht="11.25">
      <c r="A448" s="36"/>
      <c r="B448" s="37"/>
      <c r="C448" s="38"/>
      <c r="D448" s="186" t="s">
        <v>221</v>
      </c>
      <c r="E448" s="38"/>
      <c r="F448" s="187" t="s">
        <v>727</v>
      </c>
      <c r="G448" s="38"/>
      <c r="H448" s="38"/>
      <c r="I448" s="188"/>
      <c r="J448" s="38"/>
      <c r="K448" s="38"/>
      <c r="L448" s="41"/>
      <c r="M448" s="189"/>
      <c r="N448" s="190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221</v>
      </c>
      <c r="AU448" s="19" t="s">
        <v>85</v>
      </c>
    </row>
    <row r="449" spans="1:65" s="12" customFormat="1" ht="22.9" customHeight="1">
      <c r="B449" s="157"/>
      <c r="C449" s="158"/>
      <c r="D449" s="159" t="s">
        <v>74</v>
      </c>
      <c r="E449" s="171" t="s">
        <v>728</v>
      </c>
      <c r="F449" s="171" t="s">
        <v>729</v>
      </c>
      <c r="G449" s="158"/>
      <c r="H449" s="158"/>
      <c r="I449" s="161"/>
      <c r="J449" s="172">
        <f>BK449</f>
        <v>0</v>
      </c>
      <c r="K449" s="158"/>
      <c r="L449" s="163"/>
      <c r="M449" s="164"/>
      <c r="N449" s="165"/>
      <c r="O449" s="165"/>
      <c r="P449" s="166">
        <f>SUM(P450:P508)</f>
        <v>0</v>
      </c>
      <c r="Q449" s="165"/>
      <c r="R449" s="166">
        <f>SUM(R450:R508)</f>
        <v>0.84019701999999996</v>
      </c>
      <c r="S449" s="165"/>
      <c r="T449" s="167">
        <f>SUM(T450:T508)</f>
        <v>0</v>
      </c>
      <c r="AR449" s="168" t="s">
        <v>85</v>
      </c>
      <c r="AT449" s="169" t="s">
        <v>74</v>
      </c>
      <c r="AU449" s="169" t="s">
        <v>83</v>
      </c>
      <c r="AY449" s="168" t="s">
        <v>212</v>
      </c>
      <c r="BK449" s="170">
        <f>SUM(BK450:BK508)</f>
        <v>0</v>
      </c>
    </row>
    <row r="450" spans="1:65" s="2" customFormat="1" ht="33" customHeight="1">
      <c r="A450" s="36"/>
      <c r="B450" s="37"/>
      <c r="C450" s="173" t="s">
        <v>730</v>
      </c>
      <c r="D450" s="173" t="s">
        <v>215</v>
      </c>
      <c r="E450" s="174" t="s">
        <v>731</v>
      </c>
      <c r="F450" s="175" t="s">
        <v>732</v>
      </c>
      <c r="G450" s="176" t="s">
        <v>88</v>
      </c>
      <c r="H450" s="177">
        <v>17.417000000000002</v>
      </c>
      <c r="I450" s="178"/>
      <c r="J450" s="179">
        <f>ROUND(I450*H450,2)</f>
        <v>0</v>
      </c>
      <c r="K450" s="175" t="s">
        <v>218</v>
      </c>
      <c r="L450" s="41"/>
      <c r="M450" s="180" t="s">
        <v>19</v>
      </c>
      <c r="N450" s="181" t="s">
        <v>46</v>
      </c>
      <c r="O450" s="66"/>
      <c r="P450" s="182">
        <f>O450*H450</f>
        <v>0</v>
      </c>
      <c r="Q450" s="182">
        <v>0</v>
      </c>
      <c r="R450" s="182">
        <f>Q450*H450</f>
        <v>0</v>
      </c>
      <c r="S450" s="182">
        <v>0</v>
      </c>
      <c r="T450" s="183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4" t="s">
        <v>455</v>
      </c>
      <c r="AT450" s="184" t="s">
        <v>215</v>
      </c>
      <c r="AU450" s="184" t="s">
        <v>85</v>
      </c>
      <c r="AY450" s="19" t="s">
        <v>212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9" t="s">
        <v>83</v>
      </c>
      <c r="BK450" s="185">
        <f>ROUND(I450*H450,2)</f>
        <v>0</v>
      </c>
      <c r="BL450" s="19" t="s">
        <v>455</v>
      </c>
      <c r="BM450" s="184" t="s">
        <v>733</v>
      </c>
    </row>
    <row r="451" spans="1:65" s="2" customFormat="1" ht="11.25">
      <c r="A451" s="36"/>
      <c r="B451" s="37"/>
      <c r="C451" s="38"/>
      <c r="D451" s="186" t="s">
        <v>221</v>
      </c>
      <c r="E451" s="38"/>
      <c r="F451" s="187" t="s">
        <v>734</v>
      </c>
      <c r="G451" s="38"/>
      <c r="H451" s="38"/>
      <c r="I451" s="188"/>
      <c r="J451" s="38"/>
      <c r="K451" s="38"/>
      <c r="L451" s="41"/>
      <c r="M451" s="189"/>
      <c r="N451" s="190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221</v>
      </c>
      <c r="AU451" s="19" t="s">
        <v>85</v>
      </c>
    </row>
    <row r="452" spans="1:65" s="13" customFormat="1" ht="11.25">
      <c r="B452" s="191"/>
      <c r="C452" s="192"/>
      <c r="D452" s="193" t="s">
        <v>223</v>
      </c>
      <c r="E452" s="194" t="s">
        <v>19</v>
      </c>
      <c r="F452" s="195" t="s">
        <v>735</v>
      </c>
      <c r="G452" s="192"/>
      <c r="H452" s="194" t="s">
        <v>19</v>
      </c>
      <c r="I452" s="196"/>
      <c r="J452" s="192"/>
      <c r="K452" s="192"/>
      <c r="L452" s="197"/>
      <c r="M452" s="198"/>
      <c r="N452" s="199"/>
      <c r="O452" s="199"/>
      <c r="P452" s="199"/>
      <c r="Q452" s="199"/>
      <c r="R452" s="199"/>
      <c r="S452" s="199"/>
      <c r="T452" s="200"/>
      <c r="AT452" s="201" t="s">
        <v>223</v>
      </c>
      <c r="AU452" s="201" t="s">
        <v>85</v>
      </c>
      <c r="AV452" s="13" t="s">
        <v>83</v>
      </c>
      <c r="AW452" s="13" t="s">
        <v>36</v>
      </c>
      <c r="AX452" s="13" t="s">
        <v>75</v>
      </c>
      <c r="AY452" s="201" t="s">
        <v>212</v>
      </c>
    </row>
    <row r="453" spans="1:65" s="14" customFormat="1" ht="11.25">
      <c r="B453" s="202"/>
      <c r="C453" s="203"/>
      <c r="D453" s="193" t="s">
        <v>223</v>
      </c>
      <c r="E453" s="204" t="s">
        <v>19</v>
      </c>
      <c r="F453" s="205" t="s">
        <v>129</v>
      </c>
      <c r="G453" s="203"/>
      <c r="H453" s="206">
        <v>12</v>
      </c>
      <c r="I453" s="207"/>
      <c r="J453" s="203"/>
      <c r="K453" s="203"/>
      <c r="L453" s="208"/>
      <c r="M453" s="209"/>
      <c r="N453" s="210"/>
      <c r="O453" s="210"/>
      <c r="P453" s="210"/>
      <c r="Q453" s="210"/>
      <c r="R453" s="210"/>
      <c r="S453" s="210"/>
      <c r="T453" s="211"/>
      <c r="AT453" s="212" t="s">
        <v>223</v>
      </c>
      <c r="AU453" s="212" t="s">
        <v>85</v>
      </c>
      <c r="AV453" s="14" t="s">
        <v>85</v>
      </c>
      <c r="AW453" s="14" t="s">
        <v>36</v>
      </c>
      <c r="AX453" s="14" t="s">
        <v>75</v>
      </c>
      <c r="AY453" s="212" t="s">
        <v>212</v>
      </c>
    </row>
    <row r="454" spans="1:65" s="13" customFormat="1" ht="11.25">
      <c r="B454" s="191"/>
      <c r="C454" s="192"/>
      <c r="D454" s="193" t="s">
        <v>223</v>
      </c>
      <c r="E454" s="194" t="s">
        <v>19</v>
      </c>
      <c r="F454" s="195" t="s">
        <v>736</v>
      </c>
      <c r="G454" s="192"/>
      <c r="H454" s="194" t="s">
        <v>19</v>
      </c>
      <c r="I454" s="196"/>
      <c r="J454" s="192"/>
      <c r="K454" s="192"/>
      <c r="L454" s="197"/>
      <c r="M454" s="198"/>
      <c r="N454" s="199"/>
      <c r="O454" s="199"/>
      <c r="P454" s="199"/>
      <c r="Q454" s="199"/>
      <c r="R454" s="199"/>
      <c r="S454" s="199"/>
      <c r="T454" s="200"/>
      <c r="AT454" s="201" t="s">
        <v>223</v>
      </c>
      <c r="AU454" s="201" t="s">
        <v>85</v>
      </c>
      <c r="AV454" s="13" t="s">
        <v>83</v>
      </c>
      <c r="AW454" s="13" t="s">
        <v>36</v>
      </c>
      <c r="AX454" s="13" t="s">
        <v>75</v>
      </c>
      <c r="AY454" s="201" t="s">
        <v>212</v>
      </c>
    </row>
    <row r="455" spans="1:65" s="14" customFormat="1" ht="11.25">
      <c r="B455" s="202"/>
      <c r="C455" s="203"/>
      <c r="D455" s="193" t="s">
        <v>223</v>
      </c>
      <c r="E455" s="204" t="s">
        <v>19</v>
      </c>
      <c r="F455" s="205" t="s">
        <v>143</v>
      </c>
      <c r="G455" s="203"/>
      <c r="H455" s="206">
        <v>5.4169999999999998</v>
      </c>
      <c r="I455" s="207"/>
      <c r="J455" s="203"/>
      <c r="K455" s="203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223</v>
      </c>
      <c r="AU455" s="212" t="s">
        <v>85</v>
      </c>
      <c r="AV455" s="14" t="s">
        <v>85</v>
      </c>
      <c r="AW455" s="14" t="s">
        <v>36</v>
      </c>
      <c r="AX455" s="14" t="s">
        <v>75</v>
      </c>
      <c r="AY455" s="212" t="s">
        <v>212</v>
      </c>
    </row>
    <row r="456" spans="1:65" s="15" customFormat="1" ht="11.25">
      <c r="B456" s="223"/>
      <c r="C456" s="224"/>
      <c r="D456" s="193" t="s">
        <v>223</v>
      </c>
      <c r="E456" s="225" t="s">
        <v>19</v>
      </c>
      <c r="F456" s="226" t="s">
        <v>320</v>
      </c>
      <c r="G456" s="224"/>
      <c r="H456" s="227">
        <v>17.417000000000002</v>
      </c>
      <c r="I456" s="228"/>
      <c r="J456" s="224"/>
      <c r="K456" s="224"/>
      <c r="L456" s="229"/>
      <c r="M456" s="230"/>
      <c r="N456" s="231"/>
      <c r="O456" s="231"/>
      <c r="P456" s="231"/>
      <c r="Q456" s="231"/>
      <c r="R456" s="231"/>
      <c r="S456" s="231"/>
      <c r="T456" s="232"/>
      <c r="AT456" s="233" t="s">
        <v>223</v>
      </c>
      <c r="AU456" s="233" t="s">
        <v>85</v>
      </c>
      <c r="AV456" s="15" t="s">
        <v>219</v>
      </c>
      <c r="AW456" s="15" t="s">
        <v>36</v>
      </c>
      <c r="AX456" s="15" t="s">
        <v>83</v>
      </c>
      <c r="AY456" s="233" t="s">
        <v>212</v>
      </c>
    </row>
    <row r="457" spans="1:65" s="2" customFormat="1" ht="16.5" customHeight="1">
      <c r="A457" s="36"/>
      <c r="B457" s="37"/>
      <c r="C457" s="213" t="s">
        <v>737</v>
      </c>
      <c r="D457" s="213" t="s">
        <v>285</v>
      </c>
      <c r="E457" s="214" t="s">
        <v>738</v>
      </c>
      <c r="F457" s="215" t="s">
        <v>739</v>
      </c>
      <c r="G457" s="216" t="s">
        <v>288</v>
      </c>
      <c r="H457" s="217">
        <v>1.742</v>
      </c>
      <c r="I457" s="218"/>
      <c r="J457" s="219">
        <f>ROUND(I457*H457,2)</f>
        <v>0</v>
      </c>
      <c r="K457" s="215" t="s">
        <v>218</v>
      </c>
      <c r="L457" s="220"/>
      <c r="M457" s="221" t="s">
        <v>19</v>
      </c>
      <c r="N457" s="222" t="s">
        <v>46</v>
      </c>
      <c r="O457" s="66"/>
      <c r="P457" s="182">
        <f>O457*H457</f>
        <v>0</v>
      </c>
      <c r="Q457" s="182">
        <v>1E-3</v>
      </c>
      <c r="R457" s="182">
        <f>Q457*H457</f>
        <v>1.7420000000000001E-3</v>
      </c>
      <c r="S457" s="182">
        <v>0</v>
      </c>
      <c r="T457" s="183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84" t="s">
        <v>566</v>
      </c>
      <c r="AT457" s="184" t="s">
        <v>285</v>
      </c>
      <c r="AU457" s="184" t="s">
        <v>85</v>
      </c>
      <c r="AY457" s="19" t="s">
        <v>212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19" t="s">
        <v>83</v>
      </c>
      <c r="BK457" s="185">
        <f>ROUND(I457*H457,2)</f>
        <v>0</v>
      </c>
      <c r="BL457" s="19" t="s">
        <v>455</v>
      </c>
      <c r="BM457" s="184" t="s">
        <v>740</v>
      </c>
    </row>
    <row r="458" spans="1:65" s="14" customFormat="1" ht="11.25">
      <c r="B458" s="202"/>
      <c r="C458" s="203"/>
      <c r="D458" s="193" t="s">
        <v>223</v>
      </c>
      <c r="E458" s="203"/>
      <c r="F458" s="205" t="s">
        <v>741</v>
      </c>
      <c r="G458" s="203"/>
      <c r="H458" s="206">
        <v>1.742</v>
      </c>
      <c r="I458" s="207"/>
      <c r="J458" s="203"/>
      <c r="K458" s="203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223</v>
      </c>
      <c r="AU458" s="212" t="s">
        <v>85</v>
      </c>
      <c r="AV458" s="14" t="s">
        <v>85</v>
      </c>
      <c r="AW458" s="14" t="s">
        <v>4</v>
      </c>
      <c r="AX458" s="14" t="s">
        <v>83</v>
      </c>
      <c r="AY458" s="212" t="s">
        <v>212</v>
      </c>
    </row>
    <row r="459" spans="1:65" s="2" customFormat="1" ht="24.2" customHeight="1">
      <c r="A459" s="36"/>
      <c r="B459" s="37"/>
      <c r="C459" s="173" t="s">
        <v>742</v>
      </c>
      <c r="D459" s="173" t="s">
        <v>215</v>
      </c>
      <c r="E459" s="174" t="s">
        <v>743</v>
      </c>
      <c r="F459" s="175" t="s">
        <v>744</v>
      </c>
      <c r="G459" s="176" t="s">
        <v>88</v>
      </c>
      <c r="H459" s="177">
        <v>17.417000000000002</v>
      </c>
      <c r="I459" s="178"/>
      <c r="J459" s="179">
        <f>ROUND(I459*H459,2)</f>
        <v>0</v>
      </c>
      <c r="K459" s="175" t="s">
        <v>218</v>
      </c>
      <c r="L459" s="41"/>
      <c r="M459" s="180" t="s">
        <v>19</v>
      </c>
      <c r="N459" s="181" t="s">
        <v>46</v>
      </c>
      <c r="O459" s="66"/>
      <c r="P459" s="182">
        <f>O459*H459</f>
        <v>0</v>
      </c>
      <c r="Q459" s="182">
        <v>0</v>
      </c>
      <c r="R459" s="182">
        <f>Q459*H459</f>
        <v>0</v>
      </c>
      <c r="S459" s="182">
        <v>0</v>
      </c>
      <c r="T459" s="183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4" t="s">
        <v>455</v>
      </c>
      <c r="AT459" s="184" t="s">
        <v>215</v>
      </c>
      <c r="AU459" s="184" t="s">
        <v>85</v>
      </c>
      <c r="AY459" s="19" t="s">
        <v>212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9" t="s">
        <v>83</v>
      </c>
      <c r="BK459" s="185">
        <f>ROUND(I459*H459,2)</f>
        <v>0</v>
      </c>
      <c r="BL459" s="19" t="s">
        <v>455</v>
      </c>
      <c r="BM459" s="184" t="s">
        <v>745</v>
      </c>
    </row>
    <row r="460" spans="1:65" s="2" customFormat="1" ht="11.25">
      <c r="A460" s="36"/>
      <c r="B460" s="37"/>
      <c r="C460" s="38"/>
      <c r="D460" s="186" t="s">
        <v>221</v>
      </c>
      <c r="E460" s="38"/>
      <c r="F460" s="187" t="s">
        <v>746</v>
      </c>
      <c r="G460" s="38"/>
      <c r="H460" s="38"/>
      <c r="I460" s="188"/>
      <c r="J460" s="38"/>
      <c r="K460" s="38"/>
      <c r="L460" s="41"/>
      <c r="M460" s="189"/>
      <c r="N460" s="190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221</v>
      </c>
      <c r="AU460" s="19" t="s">
        <v>85</v>
      </c>
    </row>
    <row r="461" spans="1:65" s="13" customFormat="1" ht="11.25">
      <c r="B461" s="191"/>
      <c r="C461" s="192"/>
      <c r="D461" s="193" t="s">
        <v>223</v>
      </c>
      <c r="E461" s="194" t="s">
        <v>19</v>
      </c>
      <c r="F461" s="195" t="s">
        <v>735</v>
      </c>
      <c r="G461" s="192"/>
      <c r="H461" s="194" t="s">
        <v>19</v>
      </c>
      <c r="I461" s="196"/>
      <c r="J461" s="192"/>
      <c r="K461" s="192"/>
      <c r="L461" s="197"/>
      <c r="M461" s="198"/>
      <c r="N461" s="199"/>
      <c r="O461" s="199"/>
      <c r="P461" s="199"/>
      <c r="Q461" s="199"/>
      <c r="R461" s="199"/>
      <c r="S461" s="199"/>
      <c r="T461" s="200"/>
      <c r="AT461" s="201" t="s">
        <v>223</v>
      </c>
      <c r="AU461" s="201" t="s">
        <v>85</v>
      </c>
      <c r="AV461" s="13" t="s">
        <v>83</v>
      </c>
      <c r="AW461" s="13" t="s">
        <v>36</v>
      </c>
      <c r="AX461" s="13" t="s">
        <v>75</v>
      </c>
      <c r="AY461" s="201" t="s">
        <v>212</v>
      </c>
    </row>
    <row r="462" spans="1:65" s="14" customFormat="1" ht="11.25">
      <c r="B462" s="202"/>
      <c r="C462" s="203"/>
      <c r="D462" s="193" t="s">
        <v>223</v>
      </c>
      <c r="E462" s="204" t="s">
        <v>19</v>
      </c>
      <c r="F462" s="205" t="s">
        <v>129</v>
      </c>
      <c r="G462" s="203"/>
      <c r="H462" s="206">
        <v>12</v>
      </c>
      <c r="I462" s="207"/>
      <c r="J462" s="203"/>
      <c r="K462" s="203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223</v>
      </c>
      <c r="AU462" s="212" t="s">
        <v>85</v>
      </c>
      <c r="AV462" s="14" t="s">
        <v>85</v>
      </c>
      <c r="AW462" s="14" t="s">
        <v>36</v>
      </c>
      <c r="AX462" s="14" t="s">
        <v>75</v>
      </c>
      <c r="AY462" s="212" t="s">
        <v>212</v>
      </c>
    </row>
    <row r="463" spans="1:65" s="13" customFormat="1" ht="11.25">
      <c r="B463" s="191"/>
      <c r="C463" s="192"/>
      <c r="D463" s="193" t="s">
        <v>223</v>
      </c>
      <c r="E463" s="194" t="s">
        <v>19</v>
      </c>
      <c r="F463" s="195" t="s">
        <v>736</v>
      </c>
      <c r="G463" s="192"/>
      <c r="H463" s="194" t="s">
        <v>19</v>
      </c>
      <c r="I463" s="196"/>
      <c r="J463" s="192"/>
      <c r="K463" s="192"/>
      <c r="L463" s="197"/>
      <c r="M463" s="198"/>
      <c r="N463" s="199"/>
      <c r="O463" s="199"/>
      <c r="P463" s="199"/>
      <c r="Q463" s="199"/>
      <c r="R463" s="199"/>
      <c r="S463" s="199"/>
      <c r="T463" s="200"/>
      <c r="AT463" s="201" t="s">
        <v>223</v>
      </c>
      <c r="AU463" s="201" t="s">
        <v>85</v>
      </c>
      <c r="AV463" s="13" t="s">
        <v>83</v>
      </c>
      <c r="AW463" s="13" t="s">
        <v>36</v>
      </c>
      <c r="AX463" s="13" t="s">
        <v>75</v>
      </c>
      <c r="AY463" s="201" t="s">
        <v>212</v>
      </c>
    </row>
    <row r="464" spans="1:65" s="14" customFormat="1" ht="11.25">
      <c r="B464" s="202"/>
      <c r="C464" s="203"/>
      <c r="D464" s="193" t="s">
        <v>223</v>
      </c>
      <c r="E464" s="204" t="s">
        <v>19</v>
      </c>
      <c r="F464" s="205" t="s">
        <v>143</v>
      </c>
      <c r="G464" s="203"/>
      <c r="H464" s="206">
        <v>5.4169999999999998</v>
      </c>
      <c r="I464" s="207"/>
      <c r="J464" s="203"/>
      <c r="K464" s="203"/>
      <c r="L464" s="208"/>
      <c r="M464" s="209"/>
      <c r="N464" s="210"/>
      <c r="O464" s="210"/>
      <c r="P464" s="210"/>
      <c r="Q464" s="210"/>
      <c r="R464" s="210"/>
      <c r="S464" s="210"/>
      <c r="T464" s="211"/>
      <c r="AT464" s="212" t="s">
        <v>223</v>
      </c>
      <c r="AU464" s="212" t="s">
        <v>85</v>
      </c>
      <c r="AV464" s="14" t="s">
        <v>85</v>
      </c>
      <c r="AW464" s="14" t="s">
        <v>36</v>
      </c>
      <c r="AX464" s="14" t="s">
        <v>75</v>
      </c>
      <c r="AY464" s="212" t="s">
        <v>212</v>
      </c>
    </row>
    <row r="465" spans="1:65" s="15" customFormat="1" ht="11.25">
      <c r="B465" s="223"/>
      <c r="C465" s="224"/>
      <c r="D465" s="193" t="s">
        <v>223</v>
      </c>
      <c r="E465" s="225" t="s">
        <v>19</v>
      </c>
      <c r="F465" s="226" t="s">
        <v>320</v>
      </c>
      <c r="G465" s="224"/>
      <c r="H465" s="227">
        <v>17.417000000000002</v>
      </c>
      <c r="I465" s="228"/>
      <c r="J465" s="224"/>
      <c r="K465" s="224"/>
      <c r="L465" s="229"/>
      <c r="M465" s="230"/>
      <c r="N465" s="231"/>
      <c r="O465" s="231"/>
      <c r="P465" s="231"/>
      <c r="Q465" s="231"/>
      <c r="R465" s="231"/>
      <c r="S465" s="231"/>
      <c r="T465" s="232"/>
      <c r="AT465" s="233" t="s">
        <v>223</v>
      </c>
      <c r="AU465" s="233" t="s">
        <v>85</v>
      </c>
      <c r="AV465" s="15" t="s">
        <v>219</v>
      </c>
      <c r="AW465" s="15" t="s">
        <v>36</v>
      </c>
      <c r="AX465" s="15" t="s">
        <v>83</v>
      </c>
      <c r="AY465" s="233" t="s">
        <v>212</v>
      </c>
    </row>
    <row r="466" spans="1:65" s="2" customFormat="1" ht="21.75" customHeight="1">
      <c r="A466" s="36"/>
      <c r="B466" s="37"/>
      <c r="C466" s="213" t="s">
        <v>747</v>
      </c>
      <c r="D466" s="213" t="s">
        <v>285</v>
      </c>
      <c r="E466" s="214" t="s">
        <v>748</v>
      </c>
      <c r="F466" s="215" t="s">
        <v>749</v>
      </c>
      <c r="G466" s="216" t="s">
        <v>288</v>
      </c>
      <c r="H466" s="217">
        <v>2.613</v>
      </c>
      <c r="I466" s="218"/>
      <c r="J466" s="219">
        <f>ROUND(I466*H466,2)</f>
        <v>0</v>
      </c>
      <c r="K466" s="215" t="s">
        <v>218</v>
      </c>
      <c r="L466" s="220"/>
      <c r="M466" s="221" t="s">
        <v>19</v>
      </c>
      <c r="N466" s="222" t="s">
        <v>46</v>
      </c>
      <c r="O466" s="66"/>
      <c r="P466" s="182">
        <f>O466*H466</f>
        <v>0</v>
      </c>
      <c r="Q466" s="182">
        <v>1E-3</v>
      </c>
      <c r="R466" s="182">
        <f>Q466*H466</f>
        <v>2.6129999999999999E-3</v>
      </c>
      <c r="S466" s="182">
        <v>0</v>
      </c>
      <c r="T466" s="183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84" t="s">
        <v>566</v>
      </c>
      <c r="AT466" s="184" t="s">
        <v>285</v>
      </c>
      <c r="AU466" s="184" t="s">
        <v>85</v>
      </c>
      <c r="AY466" s="19" t="s">
        <v>212</v>
      </c>
      <c r="BE466" s="185">
        <f>IF(N466="základní",J466,0)</f>
        <v>0</v>
      </c>
      <c r="BF466" s="185">
        <f>IF(N466="snížená",J466,0)</f>
        <v>0</v>
      </c>
      <c r="BG466" s="185">
        <f>IF(N466="zákl. přenesená",J466,0)</f>
        <v>0</v>
      </c>
      <c r="BH466" s="185">
        <f>IF(N466="sníž. přenesená",J466,0)</f>
        <v>0</v>
      </c>
      <c r="BI466" s="185">
        <f>IF(N466="nulová",J466,0)</f>
        <v>0</v>
      </c>
      <c r="BJ466" s="19" t="s">
        <v>83</v>
      </c>
      <c r="BK466" s="185">
        <f>ROUND(I466*H466,2)</f>
        <v>0</v>
      </c>
      <c r="BL466" s="19" t="s">
        <v>455</v>
      </c>
      <c r="BM466" s="184" t="s">
        <v>750</v>
      </c>
    </row>
    <row r="467" spans="1:65" s="14" customFormat="1" ht="11.25">
      <c r="B467" s="202"/>
      <c r="C467" s="203"/>
      <c r="D467" s="193" t="s">
        <v>223</v>
      </c>
      <c r="E467" s="203"/>
      <c r="F467" s="205" t="s">
        <v>751</v>
      </c>
      <c r="G467" s="203"/>
      <c r="H467" s="206">
        <v>2.613</v>
      </c>
      <c r="I467" s="207"/>
      <c r="J467" s="203"/>
      <c r="K467" s="203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223</v>
      </c>
      <c r="AU467" s="212" t="s">
        <v>85</v>
      </c>
      <c r="AV467" s="14" t="s">
        <v>85</v>
      </c>
      <c r="AW467" s="14" t="s">
        <v>4</v>
      </c>
      <c r="AX467" s="14" t="s">
        <v>83</v>
      </c>
      <c r="AY467" s="212" t="s">
        <v>212</v>
      </c>
    </row>
    <row r="468" spans="1:65" s="2" customFormat="1" ht="24.2" customHeight="1">
      <c r="A468" s="36"/>
      <c r="B468" s="37"/>
      <c r="C468" s="173" t="s">
        <v>752</v>
      </c>
      <c r="D468" s="173" t="s">
        <v>215</v>
      </c>
      <c r="E468" s="174" t="s">
        <v>753</v>
      </c>
      <c r="F468" s="175" t="s">
        <v>754</v>
      </c>
      <c r="G468" s="176" t="s">
        <v>88</v>
      </c>
      <c r="H468" s="177">
        <v>5.4169999999999998</v>
      </c>
      <c r="I468" s="178"/>
      <c r="J468" s="179">
        <f>ROUND(I468*H468,2)</f>
        <v>0</v>
      </c>
      <c r="K468" s="175" t="s">
        <v>218</v>
      </c>
      <c r="L468" s="41"/>
      <c r="M468" s="180" t="s">
        <v>19</v>
      </c>
      <c r="N468" s="181" t="s">
        <v>46</v>
      </c>
      <c r="O468" s="66"/>
      <c r="P468" s="182">
        <f>O468*H468</f>
        <v>0</v>
      </c>
      <c r="Q468" s="182">
        <v>6.0000000000000002E-5</v>
      </c>
      <c r="R468" s="182">
        <f>Q468*H468</f>
        <v>3.2501999999999997E-4</v>
      </c>
      <c r="S468" s="182">
        <v>0</v>
      </c>
      <c r="T468" s="183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4" t="s">
        <v>455</v>
      </c>
      <c r="AT468" s="184" t="s">
        <v>215</v>
      </c>
      <c r="AU468" s="184" t="s">
        <v>85</v>
      </c>
      <c r="AY468" s="19" t="s">
        <v>212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9" t="s">
        <v>83</v>
      </c>
      <c r="BK468" s="185">
        <f>ROUND(I468*H468,2)</f>
        <v>0</v>
      </c>
      <c r="BL468" s="19" t="s">
        <v>455</v>
      </c>
      <c r="BM468" s="184" t="s">
        <v>755</v>
      </c>
    </row>
    <row r="469" spans="1:65" s="2" customFormat="1" ht="11.25">
      <c r="A469" s="36"/>
      <c r="B469" s="37"/>
      <c r="C469" s="38"/>
      <c r="D469" s="186" t="s">
        <v>221</v>
      </c>
      <c r="E469" s="38"/>
      <c r="F469" s="187" t="s">
        <v>756</v>
      </c>
      <c r="G469" s="38"/>
      <c r="H469" s="38"/>
      <c r="I469" s="188"/>
      <c r="J469" s="38"/>
      <c r="K469" s="38"/>
      <c r="L469" s="41"/>
      <c r="M469" s="189"/>
      <c r="N469" s="190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221</v>
      </c>
      <c r="AU469" s="19" t="s">
        <v>85</v>
      </c>
    </row>
    <row r="470" spans="1:65" s="13" customFormat="1" ht="11.25">
      <c r="B470" s="191"/>
      <c r="C470" s="192"/>
      <c r="D470" s="193" t="s">
        <v>223</v>
      </c>
      <c r="E470" s="194" t="s">
        <v>19</v>
      </c>
      <c r="F470" s="195" t="s">
        <v>736</v>
      </c>
      <c r="G470" s="192"/>
      <c r="H470" s="194" t="s">
        <v>19</v>
      </c>
      <c r="I470" s="196"/>
      <c r="J470" s="192"/>
      <c r="K470" s="192"/>
      <c r="L470" s="197"/>
      <c r="M470" s="198"/>
      <c r="N470" s="199"/>
      <c r="O470" s="199"/>
      <c r="P470" s="199"/>
      <c r="Q470" s="199"/>
      <c r="R470" s="199"/>
      <c r="S470" s="199"/>
      <c r="T470" s="200"/>
      <c r="AT470" s="201" t="s">
        <v>223</v>
      </c>
      <c r="AU470" s="201" t="s">
        <v>85</v>
      </c>
      <c r="AV470" s="13" t="s">
        <v>83</v>
      </c>
      <c r="AW470" s="13" t="s">
        <v>36</v>
      </c>
      <c r="AX470" s="13" t="s">
        <v>75</v>
      </c>
      <c r="AY470" s="201" t="s">
        <v>212</v>
      </c>
    </row>
    <row r="471" spans="1:65" s="14" customFormat="1" ht="11.25">
      <c r="B471" s="202"/>
      <c r="C471" s="203"/>
      <c r="D471" s="193" t="s">
        <v>223</v>
      </c>
      <c r="E471" s="204" t="s">
        <v>19</v>
      </c>
      <c r="F471" s="205" t="s">
        <v>143</v>
      </c>
      <c r="G471" s="203"/>
      <c r="H471" s="206">
        <v>5.4169999999999998</v>
      </c>
      <c r="I471" s="207"/>
      <c r="J471" s="203"/>
      <c r="K471" s="203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223</v>
      </c>
      <c r="AU471" s="212" t="s">
        <v>85</v>
      </c>
      <c r="AV471" s="14" t="s">
        <v>85</v>
      </c>
      <c r="AW471" s="14" t="s">
        <v>36</v>
      </c>
      <c r="AX471" s="14" t="s">
        <v>83</v>
      </c>
      <c r="AY471" s="212" t="s">
        <v>212</v>
      </c>
    </row>
    <row r="472" spans="1:65" s="2" customFormat="1" ht="24.2" customHeight="1">
      <c r="A472" s="36"/>
      <c r="B472" s="37"/>
      <c r="C472" s="173" t="s">
        <v>757</v>
      </c>
      <c r="D472" s="173" t="s">
        <v>215</v>
      </c>
      <c r="E472" s="174" t="s">
        <v>758</v>
      </c>
      <c r="F472" s="175" t="s">
        <v>759</v>
      </c>
      <c r="G472" s="176" t="s">
        <v>88</v>
      </c>
      <c r="H472" s="177">
        <v>12</v>
      </c>
      <c r="I472" s="178"/>
      <c r="J472" s="179">
        <f>ROUND(I472*H472,2)</f>
        <v>0</v>
      </c>
      <c r="K472" s="175" t="s">
        <v>218</v>
      </c>
      <c r="L472" s="41"/>
      <c r="M472" s="180" t="s">
        <v>19</v>
      </c>
      <c r="N472" s="181" t="s">
        <v>46</v>
      </c>
      <c r="O472" s="66"/>
      <c r="P472" s="182">
        <f>O472*H472</f>
        <v>0</v>
      </c>
      <c r="Q472" s="182">
        <v>2.0000000000000002E-5</v>
      </c>
      <c r="R472" s="182">
        <f>Q472*H472</f>
        <v>2.4000000000000003E-4</v>
      </c>
      <c r="S472" s="182">
        <v>0</v>
      </c>
      <c r="T472" s="183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4" t="s">
        <v>455</v>
      </c>
      <c r="AT472" s="184" t="s">
        <v>215</v>
      </c>
      <c r="AU472" s="184" t="s">
        <v>85</v>
      </c>
      <c r="AY472" s="19" t="s">
        <v>212</v>
      </c>
      <c r="BE472" s="185">
        <f>IF(N472="základní",J472,0)</f>
        <v>0</v>
      </c>
      <c r="BF472" s="185">
        <f>IF(N472="snížená",J472,0)</f>
        <v>0</v>
      </c>
      <c r="BG472" s="185">
        <f>IF(N472="zákl. přenesená",J472,0)</f>
        <v>0</v>
      </c>
      <c r="BH472" s="185">
        <f>IF(N472="sníž. přenesená",J472,0)</f>
        <v>0</v>
      </c>
      <c r="BI472" s="185">
        <f>IF(N472="nulová",J472,0)</f>
        <v>0</v>
      </c>
      <c r="BJ472" s="19" t="s">
        <v>83</v>
      </c>
      <c r="BK472" s="185">
        <f>ROUND(I472*H472,2)</f>
        <v>0</v>
      </c>
      <c r="BL472" s="19" t="s">
        <v>455</v>
      </c>
      <c r="BM472" s="184" t="s">
        <v>760</v>
      </c>
    </row>
    <row r="473" spans="1:65" s="2" customFormat="1" ht="11.25">
      <c r="A473" s="36"/>
      <c r="B473" s="37"/>
      <c r="C473" s="38"/>
      <c r="D473" s="186" t="s">
        <v>221</v>
      </c>
      <c r="E473" s="38"/>
      <c r="F473" s="187" t="s">
        <v>761</v>
      </c>
      <c r="G473" s="38"/>
      <c r="H473" s="38"/>
      <c r="I473" s="188"/>
      <c r="J473" s="38"/>
      <c r="K473" s="38"/>
      <c r="L473" s="41"/>
      <c r="M473" s="189"/>
      <c r="N473" s="190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221</v>
      </c>
      <c r="AU473" s="19" t="s">
        <v>85</v>
      </c>
    </row>
    <row r="474" spans="1:65" s="13" customFormat="1" ht="11.25">
      <c r="B474" s="191"/>
      <c r="C474" s="192"/>
      <c r="D474" s="193" t="s">
        <v>223</v>
      </c>
      <c r="E474" s="194" t="s">
        <v>19</v>
      </c>
      <c r="F474" s="195" t="s">
        <v>735</v>
      </c>
      <c r="G474" s="192"/>
      <c r="H474" s="194" t="s">
        <v>19</v>
      </c>
      <c r="I474" s="196"/>
      <c r="J474" s="192"/>
      <c r="K474" s="192"/>
      <c r="L474" s="197"/>
      <c r="M474" s="198"/>
      <c r="N474" s="199"/>
      <c r="O474" s="199"/>
      <c r="P474" s="199"/>
      <c r="Q474" s="199"/>
      <c r="R474" s="199"/>
      <c r="S474" s="199"/>
      <c r="T474" s="200"/>
      <c r="AT474" s="201" t="s">
        <v>223</v>
      </c>
      <c r="AU474" s="201" t="s">
        <v>85</v>
      </c>
      <c r="AV474" s="13" t="s">
        <v>83</v>
      </c>
      <c r="AW474" s="13" t="s">
        <v>36</v>
      </c>
      <c r="AX474" s="13" t="s">
        <v>75</v>
      </c>
      <c r="AY474" s="201" t="s">
        <v>212</v>
      </c>
    </row>
    <row r="475" spans="1:65" s="14" customFormat="1" ht="11.25">
      <c r="B475" s="202"/>
      <c r="C475" s="203"/>
      <c r="D475" s="193" t="s">
        <v>223</v>
      </c>
      <c r="E475" s="204" t="s">
        <v>19</v>
      </c>
      <c r="F475" s="205" t="s">
        <v>129</v>
      </c>
      <c r="G475" s="203"/>
      <c r="H475" s="206">
        <v>12</v>
      </c>
      <c r="I475" s="207"/>
      <c r="J475" s="203"/>
      <c r="K475" s="203"/>
      <c r="L475" s="208"/>
      <c r="M475" s="209"/>
      <c r="N475" s="210"/>
      <c r="O475" s="210"/>
      <c r="P475" s="210"/>
      <c r="Q475" s="210"/>
      <c r="R475" s="210"/>
      <c r="S475" s="210"/>
      <c r="T475" s="211"/>
      <c r="AT475" s="212" t="s">
        <v>223</v>
      </c>
      <c r="AU475" s="212" t="s">
        <v>85</v>
      </c>
      <c r="AV475" s="14" t="s">
        <v>85</v>
      </c>
      <c r="AW475" s="14" t="s">
        <v>36</v>
      </c>
      <c r="AX475" s="14" t="s">
        <v>83</v>
      </c>
      <c r="AY475" s="212" t="s">
        <v>212</v>
      </c>
    </row>
    <row r="476" spans="1:65" s="2" customFormat="1" ht="24.2" customHeight="1">
      <c r="A476" s="36"/>
      <c r="B476" s="37"/>
      <c r="C476" s="173" t="s">
        <v>762</v>
      </c>
      <c r="D476" s="173" t="s">
        <v>215</v>
      </c>
      <c r="E476" s="174" t="s">
        <v>763</v>
      </c>
      <c r="F476" s="175" t="s">
        <v>764</v>
      </c>
      <c r="G476" s="176" t="s">
        <v>88</v>
      </c>
      <c r="H476" s="177">
        <v>17.417000000000002</v>
      </c>
      <c r="I476" s="178"/>
      <c r="J476" s="179">
        <f>ROUND(I476*H476,2)</f>
        <v>0</v>
      </c>
      <c r="K476" s="175" t="s">
        <v>218</v>
      </c>
      <c r="L476" s="41"/>
      <c r="M476" s="180" t="s">
        <v>19</v>
      </c>
      <c r="N476" s="181" t="s">
        <v>46</v>
      </c>
      <c r="O476" s="66"/>
      <c r="P476" s="182">
        <f>O476*H476</f>
        <v>0</v>
      </c>
      <c r="Q476" s="182">
        <v>0</v>
      </c>
      <c r="R476" s="182">
        <f>Q476*H476</f>
        <v>0</v>
      </c>
      <c r="S476" s="182">
        <v>0</v>
      </c>
      <c r="T476" s="183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4" t="s">
        <v>455</v>
      </c>
      <c r="AT476" s="184" t="s">
        <v>215</v>
      </c>
      <c r="AU476" s="184" t="s">
        <v>85</v>
      </c>
      <c r="AY476" s="19" t="s">
        <v>212</v>
      </c>
      <c r="BE476" s="185">
        <f>IF(N476="základní",J476,0)</f>
        <v>0</v>
      </c>
      <c r="BF476" s="185">
        <f>IF(N476="snížená",J476,0)</f>
        <v>0</v>
      </c>
      <c r="BG476" s="185">
        <f>IF(N476="zákl. přenesená",J476,0)</f>
        <v>0</v>
      </c>
      <c r="BH476" s="185">
        <f>IF(N476="sníž. přenesená",J476,0)</f>
        <v>0</v>
      </c>
      <c r="BI476" s="185">
        <f>IF(N476="nulová",J476,0)</f>
        <v>0</v>
      </c>
      <c r="BJ476" s="19" t="s">
        <v>83</v>
      </c>
      <c r="BK476" s="185">
        <f>ROUND(I476*H476,2)</f>
        <v>0</v>
      </c>
      <c r="BL476" s="19" t="s">
        <v>455</v>
      </c>
      <c r="BM476" s="184" t="s">
        <v>765</v>
      </c>
    </row>
    <row r="477" spans="1:65" s="2" customFormat="1" ht="11.25">
      <c r="A477" s="36"/>
      <c r="B477" s="37"/>
      <c r="C477" s="38"/>
      <c r="D477" s="186" t="s">
        <v>221</v>
      </c>
      <c r="E477" s="38"/>
      <c r="F477" s="187" t="s">
        <v>766</v>
      </c>
      <c r="G477" s="38"/>
      <c r="H477" s="38"/>
      <c r="I477" s="188"/>
      <c r="J477" s="38"/>
      <c r="K477" s="38"/>
      <c r="L477" s="41"/>
      <c r="M477" s="189"/>
      <c r="N477" s="190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221</v>
      </c>
      <c r="AU477" s="19" t="s">
        <v>85</v>
      </c>
    </row>
    <row r="478" spans="1:65" s="13" customFormat="1" ht="11.25">
      <c r="B478" s="191"/>
      <c r="C478" s="192"/>
      <c r="D478" s="193" t="s">
        <v>223</v>
      </c>
      <c r="E478" s="194" t="s">
        <v>19</v>
      </c>
      <c r="F478" s="195" t="s">
        <v>735</v>
      </c>
      <c r="G478" s="192"/>
      <c r="H478" s="194" t="s">
        <v>19</v>
      </c>
      <c r="I478" s="196"/>
      <c r="J478" s="192"/>
      <c r="K478" s="192"/>
      <c r="L478" s="197"/>
      <c r="M478" s="198"/>
      <c r="N478" s="199"/>
      <c r="O478" s="199"/>
      <c r="P478" s="199"/>
      <c r="Q478" s="199"/>
      <c r="R478" s="199"/>
      <c r="S478" s="199"/>
      <c r="T478" s="200"/>
      <c r="AT478" s="201" t="s">
        <v>223</v>
      </c>
      <c r="AU478" s="201" t="s">
        <v>85</v>
      </c>
      <c r="AV478" s="13" t="s">
        <v>83</v>
      </c>
      <c r="AW478" s="13" t="s">
        <v>36</v>
      </c>
      <c r="AX478" s="13" t="s">
        <v>75</v>
      </c>
      <c r="AY478" s="201" t="s">
        <v>212</v>
      </c>
    </row>
    <row r="479" spans="1:65" s="14" customFormat="1" ht="11.25">
      <c r="B479" s="202"/>
      <c r="C479" s="203"/>
      <c r="D479" s="193" t="s">
        <v>223</v>
      </c>
      <c r="E479" s="204" t="s">
        <v>19</v>
      </c>
      <c r="F479" s="205" t="s">
        <v>129</v>
      </c>
      <c r="G479" s="203"/>
      <c r="H479" s="206">
        <v>12</v>
      </c>
      <c r="I479" s="207"/>
      <c r="J479" s="203"/>
      <c r="K479" s="203"/>
      <c r="L479" s="208"/>
      <c r="M479" s="209"/>
      <c r="N479" s="210"/>
      <c r="O479" s="210"/>
      <c r="P479" s="210"/>
      <c r="Q479" s="210"/>
      <c r="R479" s="210"/>
      <c r="S479" s="210"/>
      <c r="T479" s="211"/>
      <c r="AT479" s="212" t="s">
        <v>223</v>
      </c>
      <c r="AU479" s="212" t="s">
        <v>85</v>
      </c>
      <c r="AV479" s="14" t="s">
        <v>85</v>
      </c>
      <c r="AW479" s="14" t="s">
        <v>36</v>
      </c>
      <c r="AX479" s="14" t="s">
        <v>75</v>
      </c>
      <c r="AY479" s="212" t="s">
        <v>212</v>
      </c>
    </row>
    <row r="480" spans="1:65" s="13" customFormat="1" ht="11.25">
      <c r="B480" s="191"/>
      <c r="C480" s="192"/>
      <c r="D480" s="193" t="s">
        <v>223</v>
      </c>
      <c r="E480" s="194" t="s">
        <v>19</v>
      </c>
      <c r="F480" s="195" t="s">
        <v>736</v>
      </c>
      <c r="G480" s="192"/>
      <c r="H480" s="194" t="s">
        <v>19</v>
      </c>
      <c r="I480" s="196"/>
      <c r="J480" s="192"/>
      <c r="K480" s="192"/>
      <c r="L480" s="197"/>
      <c r="M480" s="198"/>
      <c r="N480" s="199"/>
      <c r="O480" s="199"/>
      <c r="P480" s="199"/>
      <c r="Q480" s="199"/>
      <c r="R480" s="199"/>
      <c r="S480" s="199"/>
      <c r="T480" s="200"/>
      <c r="AT480" s="201" t="s">
        <v>223</v>
      </c>
      <c r="AU480" s="201" t="s">
        <v>85</v>
      </c>
      <c r="AV480" s="13" t="s">
        <v>83</v>
      </c>
      <c r="AW480" s="13" t="s">
        <v>36</v>
      </c>
      <c r="AX480" s="13" t="s">
        <v>75</v>
      </c>
      <c r="AY480" s="201" t="s">
        <v>212</v>
      </c>
    </row>
    <row r="481" spans="1:65" s="14" customFormat="1" ht="11.25">
      <c r="B481" s="202"/>
      <c r="C481" s="203"/>
      <c r="D481" s="193" t="s">
        <v>223</v>
      </c>
      <c r="E481" s="204" t="s">
        <v>19</v>
      </c>
      <c r="F481" s="205" t="s">
        <v>143</v>
      </c>
      <c r="G481" s="203"/>
      <c r="H481" s="206">
        <v>5.4169999999999998</v>
      </c>
      <c r="I481" s="207"/>
      <c r="J481" s="203"/>
      <c r="K481" s="203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223</v>
      </c>
      <c r="AU481" s="212" t="s">
        <v>85</v>
      </c>
      <c r="AV481" s="14" t="s">
        <v>85</v>
      </c>
      <c r="AW481" s="14" t="s">
        <v>36</v>
      </c>
      <c r="AX481" s="14" t="s">
        <v>75</v>
      </c>
      <c r="AY481" s="212" t="s">
        <v>212</v>
      </c>
    </row>
    <row r="482" spans="1:65" s="15" customFormat="1" ht="11.25">
      <c r="B482" s="223"/>
      <c r="C482" s="224"/>
      <c r="D482" s="193" t="s">
        <v>223</v>
      </c>
      <c r="E482" s="225" t="s">
        <v>19</v>
      </c>
      <c r="F482" s="226" t="s">
        <v>320</v>
      </c>
      <c r="G482" s="224"/>
      <c r="H482" s="227">
        <v>17.417000000000002</v>
      </c>
      <c r="I482" s="228"/>
      <c r="J482" s="224"/>
      <c r="K482" s="224"/>
      <c r="L482" s="229"/>
      <c r="M482" s="230"/>
      <c r="N482" s="231"/>
      <c r="O482" s="231"/>
      <c r="P482" s="231"/>
      <c r="Q482" s="231"/>
      <c r="R482" s="231"/>
      <c r="S482" s="231"/>
      <c r="T482" s="232"/>
      <c r="AT482" s="233" t="s">
        <v>223</v>
      </c>
      <c r="AU482" s="233" t="s">
        <v>85</v>
      </c>
      <c r="AV482" s="15" t="s">
        <v>219</v>
      </c>
      <c r="AW482" s="15" t="s">
        <v>36</v>
      </c>
      <c r="AX482" s="15" t="s">
        <v>83</v>
      </c>
      <c r="AY482" s="233" t="s">
        <v>212</v>
      </c>
    </row>
    <row r="483" spans="1:65" s="2" customFormat="1" ht="21.75" customHeight="1">
      <c r="A483" s="36"/>
      <c r="B483" s="37"/>
      <c r="C483" s="213" t="s">
        <v>767</v>
      </c>
      <c r="D483" s="213" t="s">
        <v>285</v>
      </c>
      <c r="E483" s="214" t="s">
        <v>748</v>
      </c>
      <c r="F483" s="215" t="s">
        <v>749</v>
      </c>
      <c r="G483" s="216" t="s">
        <v>288</v>
      </c>
      <c r="H483" s="217">
        <v>0.26100000000000001</v>
      </c>
      <c r="I483" s="218"/>
      <c r="J483" s="219">
        <f>ROUND(I483*H483,2)</f>
        <v>0</v>
      </c>
      <c r="K483" s="215" t="s">
        <v>218</v>
      </c>
      <c r="L483" s="220"/>
      <c r="M483" s="221" t="s">
        <v>19</v>
      </c>
      <c r="N483" s="222" t="s">
        <v>46</v>
      </c>
      <c r="O483" s="66"/>
      <c r="P483" s="182">
        <f>O483*H483</f>
        <v>0</v>
      </c>
      <c r="Q483" s="182">
        <v>1E-3</v>
      </c>
      <c r="R483" s="182">
        <f>Q483*H483</f>
        <v>2.61E-4</v>
      </c>
      <c r="S483" s="182">
        <v>0</v>
      </c>
      <c r="T483" s="183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4" t="s">
        <v>566</v>
      </c>
      <c r="AT483" s="184" t="s">
        <v>285</v>
      </c>
      <c r="AU483" s="184" t="s">
        <v>85</v>
      </c>
      <c r="AY483" s="19" t="s">
        <v>212</v>
      </c>
      <c r="BE483" s="185">
        <f>IF(N483="základní",J483,0)</f>
        <v>0</v>
      </c>
      <c r="BF483" s="185">
        <f>IF(N483="snížená",J483,0)</f>
        <v>0</v>
      </c>
      <c r="BG483" s="185">
        <f>IF(N483="zákl. přenesená",J483,0)</f>
        <v>0</v>
      </c>
      <c r="BH483" s="185">
        <f>IF(N483="sníž. přenesená",J483,0)</f>
        <v>0</v>
      </c>
      <c r="BI483" s="185">
        <f>IF(N483="nulová",J483,0)</f>
        <v>0</v>
      </c>
      <c r="BJ483" s="19" t="s">
        <v>83</v>
      </c>
      <c r="BK483" s="185">
        <f>ROUND(I483*H483,2)</f>
        <v>0</v>
      </c>
      <c r="BL483" s="19" t="s">
        <v>455</v>
      </c>
      <c r="BM483" s="184" t="s">
        <v>768</v>
      </c>
    </row>
    <row r="484" spans="1:65" s="14" customFormat="1" ht="11.25">
      <c r="B484" s="202"/>
      <c r="C484" s="203"/>
      <c r="D484" s="193" t="s">
        <v>223</v>
      </c>
      <c r="E484" s="203"/>
      <c r="F484" s="205" t="s">
        <v>769</v>
      </c>
      <c r="G484" s="203"/>
      <c r="H484" s="206">
        <v>0.26100000000000001</v>
      </c>
      <c r="I484" s="207"/>
      <c r="J484" s="203"/>
      <c r="K484" s="203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223</v>
      </c>
      <c r="AU484" s="212" t="s">
        <v>85</v>
      </c>
      <c r="AV484" s="14" t="s">
        <v>85</v>
      </c>
      <c r="AW484" s="14" t="s">
        <v>4</v>
      </c>
      <c r="AX484" s="14" t="s">
        <v>83</v>
      </c>
      <c r="AY484" s="212" t="s">
        <v>212</v>
      </c>
    </row>
    <row r="485" spans="1:65" s="2" customFormat="1" ht="37.9" customHeight="1">
      <c r="A485" s="36"/>
      <c r="B485" s="37"/>
      <c r="C485" s="173" t="s">
        <v>770</v>
      </c>
      <c r="D485" s="173" t="s">
        <v>215</v>
      </c>
      <c r="E485" s="174" t="s">
        <v>771</v>
      </c>
      <c r="F485" s="175" t="s">
        <v>772</v>
      </c>
      <c r="G485" s="176" t="s">
        <v>88</v>
      </c>
      <c r="H485" s="177">
        <v>1020.3</v>
      </c>
      <c r="I485" s="178"/>
      <c r="J485" s="179">
        <f>ROUND(I485*H485,2)</f>
        <v>0</v>
      </c>
      <c r="K485" s="175" t="s">
        <v>218</v>
      </c>
      <c r="L485" s="41"/>
      <c r="M485" s="180" t="s">
        <v>19</v>
      </c>
      <c r="N485" s="181" t="s">
        <v>46</v>
      </c>
      <c r="O485" s="66"/>
      <c r="P485" s="182">
        <f>O485*H485</f>
        <v>0</v>
      </c>
      <c r="Q485" s="182">
        <v>0</v>
      </c>
      <c r="R485" s="182">
        <f>Q485*H485</f>
        <v>0</v>
      </c>
      <c r="S485" s="182">
        <v>0</v>
      </c>
      <c r="T485" s="183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4" t="s">
        <v>455</v>
      </c>
      <c r="AT485" s="184" t="s">
        <v>215</v>
      </c>
      <c r="AU485" s="184" t="s">
        <v>85</v>
      </c>
      <c r="AY485" s="19" t="s">
        <v>212</v>
      </c>
      <c r="BE485" s="185">
        <f>IF(N485="základní",J485,0)</f>
        <v>0</v>
      </c>
      <c r="BF485" s="185">
        <f>IF(N485="snížená",J485,0)</f>
        <v>0</v>
      </c>
      <c r="BG485" s="185">
        <f>IF(N485="zákl. přenesená",J485,0)</f>
        <v>0</v>
      </c>
      <c r="BH485" s="185">
        <f>IF(N485="sníž. přenesená",J485,0)</f>
        <v>0</v>
      </c>
      <c r="BI485" s="185">
        <f>IF(N485="nulová",J485,0)</f>
        <v>0</v>
      </c>
      <c r="BJ485" s="19" t="s">
        <v>83</v>
      </c>
      <c r="BK485" s="185">
        <f>ROUND(I485*H485,2)</f>
        <v>0</v>
      </c>
      <c r="BL485" s="19" t="s">
        <v>455</v>
      </c>
      <c r="BM485" s="184" t="s">
        <v>773</v>
      </c>
    </row>
    <row r="486" spans="1:65" s="2" customFormat="1" ht="11.25">
      <c r="A486" s="36"/>
      <c r="B486" s="37"/>
      <c r="C486" s="38"/>
      <c r="D486" s="186" t="s">
        <v>221</v>
      </c>
      <c r="E486" s="38"/>
      <c r="F486" s="187" t="s">
        <v>774</v>
      </c>
      <c r="G486" s="38"/>
      <c r="H486" s="38"/>
      <c r="I486" s="188"/>
      <c r="J486" s="38"/>
      <c r="K486" s="38"/>
      <c r="L486" s="41"/>
      <c r="M486" s="189"/>
      <c r="N486" s="190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221</v>
      </c>
      <c r="AU486" s="19" t="s">
        <v>85</v>
      </c>
    </row>
    <row r="487" spans="1:65" s="13" customFormat="1" ht="11.25">
      <c r="B487" s="191"/>
      <c r="C487" s="192"/>
      <c r="D487" s="193" t="s">
        <v>223</v>
      </c>
      <c r="E487" s="194" t="s">
        <v>19</v>
      </c>
      <c r="F487" s="195" t="s">
        <v>775</v>
      </c>
      <c r="G487" s="192"/>
      <c r="H487" s="194" t="s">
        <v>19</v>
      </c>
      <c r="I487" s="196"/>
      <c r="J487" s="192"/>
      <c r="K487" s="192"/>
      <c r="L487" s="197"/>
      <c r="M487" s="198"/>
      <c r="N487" s="199"/>
      <c r="O487" s="199"/>
      <c r="P487" s="199"/>
      <c r="Q487" s="199"/>
      <c r="R487" s="199"/>
      <c r="S487" s="199"/>
      <c r="T487" s="200"/>
      <c r="AT487" s="201" t="s">
        <v>223</v>
      </c>
      <c r="AU487" s="201" t="s">
        <v>85</v>
      </c>
      <c r="AV487" s="13" t="s">
        <v>83</v>
      </c>
      <c r="AW487" s="13" t="s">
        <v>36</v>
      </c>
      <c r="AX487" s="13" t="s">
        <v>75</v>
      </c>
      <c r="AY487" s="201" t="s">
        <v>212</v>
      </c>
    </row>
    <row r="488" spans="1:65" s="14" customFormat="1" ht="11.25">
      <c r="B488" s="202"/>
      <c r="C488" s="203"/>
      <c r="D488" s="193" t="s">
        <v>223</v>
      </c>
      <c r="E488" s="204" t="s">
        <v>19</v>
      </c>
      <c r="F488" s="205" t="s">
        <v>158</v>
      </c>
      <c r="G488" s="203"/>
      <c r="H488" s="206">
        <v>1020.3</v>
      </c>
      <c r="I488" s="207"/>
      <c r="J488" s="203"/>
      <c r="K488" s="203"/>
      <c r="L488" s="208"/>
      <c r="M488" s="209"/>
      <c r="N488" s="210"/>
      <c r="O488" s="210"/>
      <c r="P488" s="210"/>
      <c r="Q488" s="210"/>
      <c r="R488" s="210"/>
      <c r="S488" s="210"/>
      <c r="T488" s="211"/>
      <c r="AT488" s="212" t="s">
        <v>223</v>
      </c>
      <c r="AU488" s="212" t="s">
        <v>85</v>
      </c>
      <c r="AV488" s="14" t="s">
        <v>85</v>
      </c>
      <c r="AW488" s="14" t="s">
        <v>36</v>
      </c>
      <c r="AX488" s="14" t="s">
        <v>83</v>
      </c>
      <c r="AY488" s="212" t="s">
        <v>212</v>
      </c>
    </row>
    <row r="489" spans="1:65" s="2" customFormat="1" ht="24.2" customHeight="1">
      <c r="A489" s="36"/>
      <c r="B489" s="37"/>
      <c r="C489" s="213" t="s">
        <v>776</v>
      </c>
      <c r="D489" s="213" t="s">
        <v>285</v>
      </c>
      <c r="E489" s="214" t="s">
        <v>777</v>
      </c>
      <c r="F489" s="215" t="s">
        <v>778</v>
      </c>
      <c r="G489" s="216" t="s">
        <v>779</v>
      </c>
      <c r="H489" s="217">
        <v>102.03</v>
      </c>
      <c r="I489" s="218"/>
      <c r="J489" s="219">
        <f>ROUND(I489*H489,2)</f>
        <v>0</v>
      </c>
      <c r="K489" s="215" t="s">
        <v>218</v>
      </c>
      <c r="L489" s="220"/>
      <c r="M489" s="221" t="s">
        <v>19</v>
      </c>
      <c r="N489" s="222" t="s">
        <v>46</v>
      </c>
      <c r="O489" s="66"/>
      <c r="P489" s="182">
        <f>O489*H489</f>
        <v>0</v>
      </c>
      <c r="Q489" s="182">
        <v>1E-3</v>
      </c>
      <c r="R489" s="182">
        <f>Q489*H489</f>
        <v>0.10203000000000001</v>
      </c>
      <c r="S489" s="182">
        <v>0</v>
      </c>
      <c r="T489" s="183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84" t="s">
        <v>566</v>
      </c>
      <c r="AT489" s="184" t="s">
        <v>285</v>
      </c>
      <c r="AU489" s="184" t="s">
        <v>85</v>
      </c>
      <c r="AY489" s="19" t="s">
        <v>212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19" t="s">
        <v>83</v>
      </c>
      <c r="BK489" s="185">
        <f>ROUND(I489*H489,2)</f>
        <v>0</v>
      </c>
      <c r="BL489" s="19" t="s">
        <v>455</v>
      </c>
      <c r="BM489" s="184" t="s">
        <v>780</v>
      </c>
    </row>
    <row r="490" spans="1:65" s="14" customFormat="1" ht="11.25">
      <c r="B490" s="202"/>
      <c r="C490" s="203"/>
      <c r="D490" s="193" t="s">
        <v>223</v>
      </c>
      <c r="E490" s="203"/>
      <c r="F490" s="205" t="s">
        <v>781</v>
      </c>
      <c r="G490" s="203"/>
      <c r="H490" s="206">
        <v>102.03</v>
      </c>
      <c r="I490" s="207"/>
      <c r="J490" s="203"/>
      <c r="K490" s="203"/>
      <c r="L490" s="208"/>
      <c r="M490" s="209"/>
      <c r="N490" s="210"/>
      <c r="O490" s="210"/>
      <c r="P490" s="210"/>
      <c r="Q490" s="210"/>
      <c r="R490" s="210"/>
      <c r="S490" s="210"/>
      <c r="T490" s="211"/>
      <c r="AT490" s="212" t="s">
        <v>223</v>
      </c>
      <c r="AU490" s="212" t="s">
        <v>85</v>
      </c>
      <c r="AV490" s="14" t="s">
        <v>85</v>
      </c>
      <c r="AW490" s="14" t="s">
        <v>4</v>
      </c>
      <c r="AX490" s="14" t="s">
        <v>83</v>
      </c>
      <c r="AY490" s="212" t="s">
        <v>212</v>
      </c>
    </row>
    <row r="491" spans="1:65" s="2" customFormat="1" ht="37.9" customHeight="1">
      <c r="A491" s="36"/>
      <c r="B491" s="37"/>
      <c r="C491" s="173" t="s">
        <v>782</v>
      </c>
      <c r="D491" s="173" t="s">
        <v>215</v>
      </c>
      <c r="E491" s="174" t="s">
        <v>783</v>
      </c>
      <c r="F491" s="175" t="s">
        <v>784</v>
      </c>
      <c r="G491" s="176" t="s">
        <v>88</v>
      </c>
      <c r="H491" s="177">
        <v>511.6</v>
      </c>
      <c r="I491" s="178"/>
      <c r="J491" s="179">
        <f>ROUND(I491*H491,2)</f>
        <v>0</v>
      </c>
      <c r="K491" s="175" t="s">
        <v>218</v>
      </c>
      <c r="L491" s="41"/>
      <c r="M491" s="180" t="s">
        <v>19</v>
      </c>
      <c r="N491" s="181" t="s">
        <v>46</v>
      </c>
      <c r="O491" s="66"/>
      <c r="P491" s="182">
        <f>O491*H491</f>
        <v>0</v>
      </c>
      <c r="Q491" s="182">
        <v>0</v>
      </c>
      <c r="R491" s="182">
        <f>Q491*H491</f>
        <v>0</v>
      </c>
      <c r="S491" s="182">
        <v>0</v>
      </c>
      <c r="T491" s="183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84" t="s">
        <v>455</v>
      </c>
      <c r="AT491" s="184" t="s">
        <v>215</v>
      </c>
      <c r="AU491" s="184" t="s">
        <v>85</v>
      </c>
      <c r="AY491" s="19" t="s">
        <v>212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9" t="s">
        <v>83</v>
      </c>
      <c r="BK491" s="185">
        <f>ROUND(I491*H491,2)</f>
        <v>0</v>
      </c>
      <c r="BL491" s="19" t="s">
        <v>455</v>
      </c>
      <c r="BM491" s="184" t="s">
        <v>785</v>
      </c>
    </row>
    <row r="492" spans="1:65" s="2" customFormat="1" ht="11.25">
      <c r="A492" s="36"/>
      <c r="B492" s="37"/>
      <c r="C492" s="38"/>
      <c r="D492" s="186" t="s">
        <v>221</v>
      </c>
      <c r="E492" s="38"/>
      <c r="F492" s="187" t="s">
        <v>786</v>
      </c>
      <c r="G492" s="38"/>
      <c r="H492" s="38"/>
      <c r="I492" s="188"/>
      <c r="J492" s="38"/>
      <c r="K492" s="38"/>
      <c r="L492" s="41"/>
      <c r="M492" s="189"/>
      <c r="N492" s="190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221</v>
      </c>
      <c r="AU492" s="19" t="s">
        <v>85</v>
      </c>
    </row>
    <row r="493" spans="1:65" s="13" customFormat="1" ht="11.25">
      <c r="B493" s="191"/>
      <c r="C493" s="192"/>
      <c r="D493" s="193" t="s">
        <v>223</v>
      </c>
      <c r="E493" s="194" t="s">
        <v>19</v>
      </c>
      <c r="F493" s="195" t="s">
        <v>787</v>
      </c>
      <c r="G493" s="192"/>
      <c r="H493" s="194" t="s">
        <v>19</v>
      </c>
      <c r="I493" s="196"/>
      <c r="J493" s="192"/>
      <c r="K493" s="192"/>
      <c r="L493" s="197"/>
      <c r="M493" s="198"/>
      <c r="N493" s="199"/>
      <c r="O493" s="199"/>
      <c r="P493" s="199"/>
      <c r="Q493" s="199"/>
      <c r="R493" s="199"/>
      <c r="S493" s="199"/>
      <c r="T493" s="200"/>
      <c r="AT493" s="201" t="s">
        <v>223</v>
      </c>
      <c r="AU493" s="201" t="s">
        <v>85</v>
      </c>
      <c r="AV493" s="13" t="s">
        <v>83</v>
      </c>
      <c r="AW493" s="13" t="s">
        <v>36</v>
      </c>
      <c r="AX493" s="13" t="s">
        <v>75</v>
      </c>
      <c r="AY493" s="201" t="s">
        <v>212</v>
      </c>
    </row>
    <row r="494" spans="1:65" s="14" customFormat="1" ht="11.25">
      <c r="B494" s="202"/>
      <c r="C494" s="203"/>
      <c r="D494" s="193" t="s">
        <v>223</v>
      </c>
      <c r="E494" s="204" t="s">
        <v>19</v>
      </c>
      <c r="F494" s="205" t="s">
        <v>164</v>
      </c>
      <c r="G494" s="203"/>
      <c r="H494" s="206">
        <v>511.6</v>
      </c>
      <c r="I494" s="207"/>
      <c r="J494" s="203"/>
      <c r="K494" s="203"/>
      <c r="L494" s="208"/>
      <c r="M494" s="209"/>
      <c r="N494" s="210"/>
      <c r="O494" s="210"/>
      <c r="P494" s="210"/>
      <c r="Q494" s="210"/>
      <c r="R494" s="210"/>
      <c r="S494" s="210"/>
      <c r="T494" s="211"/>
      <c r="AT494" s="212" t="s">
        <v>223</v>
      </c>
      <c r="AU494" s="212" t="s">
        <v>85</v>
      </c>
      <c r="AV494" s="14" t="s">
        <v>85</v>
      </c>
      <c r="AW494" s="14" t="s">
        <v>36</v>
      </c>
      <c r="AX494" s="14" t="s">
        <v>83</v>
      </c>
      <c r="AY494" s="212" t="s">
        <v>212</v>
      </c>
    </row>
    <row r="495" spans="1:65" s="2" customFormat="1" ht="24.2" customHeight="1">
      <c r="A495" s="36"/>
      <c r="B495" s="37"/>
      <c r="C495" s="213" t="s">
        <v>788</v>
      </c>
      <c r="D495" s="213" t="s">
        <v>285</v>
      </c>
      <c r="E495" s="214" t="s">
        <v>777</v>
      </c>
      <c r="F495" s="215" t="s">
        <v>778</v>
      </c>
      <c r="G495" s="216" t="s">
        <v>779</v>
      </c>
      <c r="H495" s="217">
        <v>58.834000000000003</v>
      </c>
      <c r="I495" s="218"/>
      <c r="J495" s="219">
        <f>ROUND(I495*H495,2)</f>
        <v>0</v>
      </c>
      <c r="K495" s="215" t="s">
        <v>218</v>
      </c>
      <c r="L495" s="220"/>
      <c r="M495" s="221" t="s">
        <v>19</v>
      </c>
      <c r="N495" s="222" t="s">
        <v>46</v>
      </c>
      <c r="O495" s="66"/>
      <c r="P495" s="182">
        <f>O495*H495</f>
        <v>0</v>
      </c>
      <c r="Q495" s="182">
        <v>1E-3</v>
      </c>
      <c r="R495" s="182">
        <f>Q495*H495</f>
        <v>5.8834000000000004E-2</v>
      </c>
      <c r="S495" s="182">
        <v>0</v>
      </c>
      <c r="T495" s="183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4" t="s">
        <v>566</v>
      </c>
      <c r="AT495" s="184" t="s">
        <v>285</v>
      </c>
      <c r="AU495" s="184" t="s">
        <v>85</v>
      </c>
      <c r="AY495" s="19" t="s">
        <v>212</v>
      </c>
      <c r="BE495" s="185">
        <f>IF(N495="základní",J495,0)</f>
        <v>0</v>
      </c>
      <c r="BF495" s="185">
        <f>IF(N495="snížená",J495,0)</f>
        <v>0</v>
      </c>
      <c r="BG495" s="185">
        <f>IF(N495="zákl. přenesená",J495,0)</f>
        <v>0</v>
      </c>
      <c r="BH495" s="185">
        <f>IF(N495="sníž. přenesená",J495,0)</f>
        <v>0</v>
      </c>
      <c r="BI495" s="185">
        <f>IF(N495="nulová",J495,0)</f>
        <v>0</v>
      </c>
      <c r="BJ495" s="19" t="s">
        <v>83</v>
      </c>
      <c r="BK495" s="185">
        <f>ROUND(I495*H495,2)</f>
        <v>0</v>
      </c>
      <c r="BL495" s="19" t="s">
        <v>455</v>
      </c>
      <c r="BM495" s="184" t="s">
        <v>789</v>
      </c>
    </row>
    <row r="496" spans="1:65" s="14" customFormat="1" ht="11.25">
      <c r="B496" s="202"/>
      <c r="C496" s="203"/>
      <c r="D496" s="193" t="s">
        <v>223</v>
      </c>
      <c r="E496" s="203"/>
      <c r="F496" s="205" t="s">
        <v>790</v>
      </c>
      <c r="G496" s="203"/>
      <c r="H496" s="206">
        <v>58.834000000000003</v>
      </c>
      <c r="I496" s="207"/>
      <c r="J496" s="203"/>
      <c r="K496" s="203"/>
      <c r="L496" s="208"/>
      <c r="M496" s="209"/>
      <c r="N496" s="210"/>
      <c r="O496" s="210"/>
      <c r="P496" s="210"/>
      <c r="Q496" s="210"/>
      <c r="R496" s="210"/>
      <c r="S496" s="210"/>
      <c r="T496" s="211"/>
      <c r="AT496" s="212" t="s">
        <v>223</v>
      </c>
      <c r="AU496" s="212" t="s">
        <v>85</v>
      </c>
      <c r="AV496" s="14" t="s">
        <v>85</v>
      </c>
      <c r="AW496" s="14" t="s">
        <v>4</v>
      </c>
      <c r="AX496" s="14" t="s">
        <v>83</v>
      </c>
      <c r="AY496" s="212" t="s">
        <v>212</v>
      </c>
    </row>
    <row r="497" spans="1:65" s="2" customFormat="1" ht="37.9" customHeight="1">
      <c r="A497" s="36"/>
      <c r="B497" s="37"/>
      <c r="C497" s="173" t="s">
        <v>791</v>
      </c>
      <c r="D497" s="173" t="s">
        <v>215</v>
      </c>
      <c r="E497" s="174" t="s">
        <v>792</v>
      </c>
      <c r="F497" s="175" t="s">
        <v>793</v>
      </c>
      <c r="G497" s="176" t="s">
        <v>88</v>
      </c>
      <c r="H497" s="177">
        <v>1020.3</v>
      </c>
      <c r="I497" s="178"/>
      <c r="J497" s="179">
        <f>ROUND(I497*H497,2)</f>
        <v>0</v>
      </c>
      <c r="K497" s="175" t="s">
        <v>218</v>
      </c>
      <c r="L497" s="41"/>
      <c r="M497" s="180" t="s">
        <v>19</v>
      </c>
      <c r="N497" s="181" t="s">
        <v>46</v>
      </c>
      <c r="O497" s="66"/>
      <c r="P497" s="182">
        <f>O497*H497</f>
        <v>0</v>
      </c>
      <c r="Q497" s="182">
        <v>0</v>
      </c>
      <c r="R497" s="182">
        <f>Q497*H497</f>
        <v>0</v>
      </c>
      <c r="S497" s="182">
        <v>0</v>
      </c>
      <c r="T497" s="183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84" t="s">
        <v>455</v>
      </c>
      <c r="AT497" s="184" t="s">
        <v>215</v>
      </c>
      <c r="AU497" s="184" t="s">
        <v>85</v>
      </c>
      <c r="AY497" s="19" t="s">
        <v>212</v>
      </c>
      <c r="BE497" s="185">
        <f>IF(N497="základní",J497,0)</f>
        <v>0</v>
      </c>
      <c r="BF497" s="185">
        <f>IF(N497="snížená",J497,0)</f>
        <v>0</v>
      </c>
      <c r="BG497" s="185">
        <f>IF(N497="zákl. přenesená",J497,0)</f>
        <v>0</v>
      </c>
      <c r="BH497" s="185">
        <f>IF(N497="sníž. přenesená",J497,0)</f>
        <v>0</v>
      </c>
      <c r="BI497" s="185">
        <f>IF(N497="nulová",J497,0)</f>
        <v>0</v>
      </c>
      <c r="BJ497" s="19" t="s">
        <v>83</v>
      </c>
      <c r="BK497" s="185">
        <f>ROUND(I497*H497,2)</f>
        <v>0</v>
      </c>
      <c r="BL497" s="19" t="s">
        <v>455</v>
      </c>
      <c r="BM497" s="184" t="s">
        <v>794</v>
      </c>
    </row>
    <row r="498" spans="1:65" s="2" customFormat="1" ht="11.25">
      <c r="A498" s="36"/>
      <c r="B498" s="37"/>
      <c r="C498" s="38"/>
      <c r="D498" s="186" t="s">
        <v>221</v>
      </c>
      <c r="E498" s="38"/>
      <c r="F498" s="187" t="s">
        <v>795</v>
      </c>
      <c r="G498" s="38"/>
      <c r="H498" s="38"/>
      <c r="I498" s="188"/>
      <c r="J498" s="38"/>
      <c r="K498" s="38"/>
      <c r="L498" s="41"/>
      <c r="M498" s="189"/>
      <c r="N498" s="190"/>
      <c r="O498" s="66"/>
      <c r="P498" s="66"/>
      <c r="Q498" s="66"/>
      <c r="R498" s="66"/>
      <c r="S498" s="66"/>
      <c r="T498" s="67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T498" s="19" t="s">
        <v>221</v>
      </c>
      <c r="AU498" s="19" t="s">
        <v>85</v>
      </c>
    </row>
    <row r="499" spans="1:65" s="13" customFormat="1" ht="11.25">
      <c r="B499" s="191"/>
      <c r="C499" s="192"/>
      <c r="D499" s="193" t="s">
        <v>223</v>
      </c>
      <c r="E499" s="194" t="s">
        <v>19</v>
      </c>
      <c r="F499" s="195" t="s">
        <v>796</v>
      </c>
      <c r="G499" s="192"/>
      <c r="H499" s="194" t="s">
        <v>19</v>
      </c>
      <c r="I499" s="196"/>
      <c r="J499" s="192"/>
      <c r="K499" s="192"/>
      <c r="L499" s="197"/>
      <c r="M499" s="198"/>
      <c r="N499" s="199"/>
      <c r="O499" s="199"/>
      <c r="P499" s="199"/>
      <c r="Q499" s="199"/>
      <c r="R499" s="199"/>
      <c r="S499" s="199"/>
      <c r="T499" s="200"/>
      <c r="AT499" s="201" t="s">
        <v>223</v>
      </c>
      <c r="AU499" s="201" t="s">
        <v>85</v>
      </c>
      <c r="AV499" s="13" t="s">
        <v>83</v>
      </c>
      <c r="AW499" s="13" t="s">
        <v>36</v>
      </c>
      <c r="AX499" s="13" t="s">
        <v>75</v>
      </c>
      <c r="AY499" s="201" t="s">
        <v>212</v>
      </c>
    </row>
    <row r="500" spans="1:65" s="14" customFormat="1" ht="11.25">
      <c r="B500" s="202"/>
      <c r="C500" s="203"/>
      <c r="D500" s="193" t="s">
        <v>223</v>
      </c>
      <c r="E500" s="204" t="s">
        <v>19</v>
      </c>
      <c r="F500" s="205" t="s">
        <v>158</v>
      </c>
      <c r="G500" s="203"/>
      <c r="H500" s="206">
        <v>1020.3</v>
      </c>
      <c r="I500" s="207"/>
      <c r="J500" s="203"/>
      <c r="K500" s="203"/>
      <c r="L500" s="208"/>
      <c r="M500" s="209"/>
      <c r="N500" s="210"/>
      <c r="O500" s="210"/>
      <c r="P500" s="210"/>
      <c r="Q500" s="210"/>
      <c r="R500" s="210"/>
      <c r="S500" s="210"/>
      <c r="T500" s="211"/>
      <c r="AT500" s="212" t="s">
        <v>223</v>
      </c>
      <c r="AU500" s="212" t="s">
        <v>85</v>
      </c>
      <c r="AV500" s="14" t="s">
        <v>85</v>
      </c>
      <c r="AW500" s="14" t="s">
        <v>36</v>
      </c>
      <c r="AX500" s="14" t="s">
        <v>83</v>
      </c>
      <c r="AY500" s="212" t="s">
        <v>212</v>
      </c>
    </row>
    <row r="501" spans="1:65" s="2" customFormat="1" ht="24.2" customHeight="1">
      <c r="A501" s="36"/>
      <c r="B501" s="37"/>
      <c r="C501" s="213" t="s">
        <v>797</v>
      </c>
      <c r="D501" s="213" t="s">
        <v>285</v>
      </c>
      <c r="E501" s="214" t="s">
        <v>798</v>
      </c>
      <c r="F501" s="215" t="s">
        <v>799</v>
      </c>
      <c r="G501" s="216" t="s">
        <v>779</v>
      </c>
      <c r="H501" s="217">
        <v>408.12</v>
      </c>
      <c r="I501" s="218"/>
      <c r="J501" s="219">
        <f>ROUND(I501*H501,2)</f>
        <v>0</v>
      </c>
      <c r="K501" s="215" t="s">
        <v>218</v>
      </c>
      <c r="L501" s="220"/>
      <c r="M501" s="221" t="s">
        <v>19</v>
      </c>
      <c r="N501" s="222" t="s">
        <v>46</v>
      </c>
      <c r="O501" s="66"/>
      <c r="P501" s="182">
        <f>O501*H501</f>
        <v>0</v>
      </c>
      <c r="Q501" s="182">
        <v>1E-3</v>
      </c>
      <c r="R501" s="182">
        <f>Q501*H501</f>
        <v>0.40812000000000004</v>
      </c>
      <c r="S501" s="182">
        <v>0</v>
      </c>
      <c r="T501" s="183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84" t="s">
        <v>566</v>
      </c>
      <c r="AT501" s="184" t="s">
        <v>285</v>
      </c>
      <c r="AU501" s="184" t="s">
        <v>85</v>
      </c>
      <c r="AY501" s="19" t="s">
        <v>212</v>
      </c>
      <c r="BE501" s="185">
        <f>IF(N501="základní",J501,0)</f>
        <v>0</v>
      </c>
      <c r="BF501" s="185">
        <f>IF(N501="snížená",J501,0)</f>
        <v>0</v>
      </c>
      <c r="BG501" s="185">
        <f>IF(N501="zákl. přenesená",J501,0)</f>
        <v>0</v>
      </c>
      <c r="BH501" s="185">
        <f>IF(N501="sníž. přenesená",J501,0)</f>
        <v>0</v>
      </c>
      <c r="BI501" s="185">
        <f>IF(N501="nulová",J501,0)</f>
        <v>0</v>
      </c>
      <c r="BJ501" s="19" t="s">
        <v>83</v>
      </c>
      <c r="BK501" s="185">
        <f>ROUND(I501*H501,2)</f>
        <v>0</v>
      </c>
      <c r="BL501" s="19" t="s">
        <v>455</v>
      </c>
      <c r="BM501" s="184" t="s">
        <v>800</v>
      </c>
    </row>
    <row r="502" spans="1:65" s="14" customFormat="1" ht="11.25">
      <c r="B502" s="202"/>
      <c r="C502" s="203"/>
      <c r="D502" s="193" t="s">
        <v>223</v>
      </c>
      <c r="E502" s="203"/>
      <c r="F502" s="205" t="s">
        <v>801</v>
      </c>
      <c r="G502" s="203"/>
      <c r="H502" s="206">
        <v>408.12</v>
      </c>
      <c r="I502" s="207"/>
      <c r="J502" s="203"/>
      <c r="K502" s="203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223</v>
      </c>
      <c r="AU502" s="212" t="s">
        <v>85</v>
      </c>
      <c r="AV502" s="14" t="s">
        <v>85</v>
      </c>
      <c r="AW502" s="14" t="s">
        <v>4</v>
      </c>
      <c r="AX502" s="14" t="s">
        <v>83</v>
      </c>
      <c r="AY502" s="212" t="s">
        <v>212</v>
      </c>
    </row>
    <row r="503" spans="1:65" s="2" customFormat="1" ht="37.9" customHeight="1">
      <c r="A503" s="36"/>
      <c r="B503" s="37"/>
      <c r="C503" s="173" t="s">
        <v>802</v>
      </c>
      <c r="D503" s="173" t="s">
        <v>215</v>
      </c>
      <c r="E503" s="174" t="s">
        <v>803</v>
      </c>
      <c r="F503" s="175" t="s">
        <v>804</v>
      </c>
      <c r="G503" s="176" t="s">
        <v>88</v>
      </c>
      <c r="H503" s="177">
        <v>511.6</v>
      </c>
      <c r="I503" s="178"/>
      <c r="J503" s="179">
        <f>ROUND(I503*H503,2)</f>
        <v>0</v>
      </c>
      <c r="K503" s="175" t="s">
        <v>218</v>
      </c>
      <c r="L503" s="41"/>
      <c r="M503" s="180" t="s">
        <v>19</v>
      </c>
      <c r="N503" s="181" t="s">
        <v>46</v>
      </c>
      <c r="O503" s="66"/>
      <c r="P503" s="182">
        <f>O503*H503</f>
        <v>0</v>
      </c>
      <c r="Q503" s="182">
        <v>0</v>
      </c>
      <c r="R503" s="182">
        <f>Q503*H503</f>
        <v>0</v>
      </c>
      <c r="S503" s="182">
        <v>0</v>
      </c>
      <c r="T503" s="183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4" t="s">
        <v>455</v>
      </c>
      <c r="AT503" s="184" t="s">
        <v>215</v>
      </c>
      <c r="AU503" s="184" t="s">
        <v>85</v>
      </c>
      <c r="AY503" s="19" t="s">
        <v>212</v>
      </c>
      <c r="BE503" s="185">
        <f>IF(N503="základní",J503,0)</f>
        <v>0</v>
      </c>
      <c r="BF503" s="185">
        <f>IF(N503="snížená",J503,0)</f>
        <v>0</v>
      </c>
      <c r="BG503" s="185">
        <f>IF(N503="zákl. přenesená",J503,0)</f>
        <v>0</v>
      </c>
      <c r="BH503" s="185">
        <f>IF(N503="sníž. přenesená",J503,0)</f>
        <v>0</v>
      </c>
      <c r="BI503" s="185">
        <f>IF(N503="nulová",J503,0)</f>
        <v>0</v>
      </c>
      <c r="BJ503" s="19" t="s">
        <v>83</v>
      </c>
      <c r="BK503" s="185">
        <f>ROUND(I503*H503,2)</f>
        <v>0</v>
      </c>
      <c r="BL503" s="19" t="s">
        <v>455</v>
      </c>
      <c r="BM503" s="184" t="s">
        <v>805</v>
      </c>
    </row>
    <row r="504" spans="1:65" s="2" customFormat="1" ht="11.25">
      <c r="A504" s="36"/>
      <c r="B504" s="37"/>
      <c r="C504" s="38"/>
      <c r="D504" s="186" t="s">
        <v>221</v>
      </c>
      <c r="E504" s="38"/>
      <c r="F504" s="187" t="s">
        <v>806</v>
      </c>
      <c r="G504" s="38"/>
      <c r="H504" s="38"/>
      <c r="I504" s="188"/>
      <c r="J504" s="38"/>
      <c r="K504" s="38"/>
      <c r="L504" s="41"/>
      <c r="M504" s="189"/>
      <c r="N504" s="190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221</v>
      </c>
      <c r="AU504" s="19" t="s">
        <v>85</v>
      </c>
    </row>
    <row r="505" spans="1:65" s="13" customFormat="1" ht="11.25">
      <c r="B505" s="191"/>
      <c r="C505" s="192"/>
      <c r="D505" s="193" t="s">
        <v>223</v>
      </c>
      <c r="E505" s="194" t="s">
        <v>19</v>
      </c>
      <c r="F505" s="195" t="s">
        <v>807</v>
      </c>
      <c r="G505" s="192"/>
      <c r="H505" s="194" t="s">
        <v>19</v>
      </c>
      <c r="I505" s="196"/>
      <c r="J505" s="192"/>
      <c r="K505" s="192"/>
      <c r="L505" s="197"/>
      <c r="M505" s="198"/>
      <c r="N505" s="199"/>
      <c r="O505" s="199"/>
      <c r="P505" s="199"/>
      <c r="Q505" s="199"/>
      <c r="R505" s="199"/>
      <c r="S505" s="199"/>
      <c r="T505" s="200"/>
      <c r="AT505" s="201" t="s">
        <v>223</v>
      </c>
      <c r="AU505" s="201" t="s">
        <v>85</v>
      </c>
      <c r="AV505" s="13" t="s">
        <v>83</v>
      </c>
      <c r="AW505" s="13" t="s">
        <v>36</v>
      </c>
      <c r="AX505" s="13" t="s">
        <v>75</v>
      </c>
      <c r="AY505" s="201" t="s">
        <v>212</v>
      </c>
    </row>
    <row r="506" spans="1:65" s="14" customFormat="1" ht="11.25">
      <c r="B506" s="202"/>
      <c r="C506" s="203"/>
      <c r="D506" s="193" t="s">
        <v>223</v>
      </c>
      <c r="E506" s="204" t="s">
        <v>19</v>
      </c>
      <c r="F506" s="205" t="s">
        <v>164</v>
      </c>
      <c r="G506" s="203"/>
      <c r="H506" s="206">
        <v>511.6</v>
      </c>
      <c r="I506" s="207"/>
      <c r="J506" s="203"/>
      <c r="K506" s="203"/>
      <c r="L506" s="208"/>
      <c r="M506" s="209"/>
      <c r="N506" s="210"/>
      <c r="O506" s="210"/>
      <c r="P506" s="210"/>
      <c r="Q506" s="210"/>
      <c r="R506" s="210"/>
      <c r="S506" s="210"/>
      <c r="T506" s="211"/>
      <c r="AT506" s="212" t="s">
        <v>223</v>
      </c>
      <c r="AU506" s="212" t="s">
        <v>85</v>
      </c>
      <c r="AV506" s="14" t="s">
        <v>85</v>
      </c>
      <c r="AW506" s="14" t="s">
        <v>36</v>
      </c>
      <c r="AX506" s="14" t="s">
        <v>83</v>
      </c>
      <c r="AY506" s="212" t="s">
        <v>212</v>
      </c>
    </row>
    <row r="507" spans="1:65" s="2" customFormat="1" ht="24.2" customHeight="1">
      <c r="A507" s="36"/>
      <c r="B507" s="37"/>
      <c r="C507" s="213" t="s">
        <v>808</v>
      </c>
      <c r="D507" s="213" t="s">
        <v>285</v>
      </c>
      <c r="E507" s="214" t="s">
        <v>798</v>
      </c>
      <c r="F507" s="215" t="s">
        <v>799</v>
      </c>
      <c r="G507" s="216" t="s">
        <v>779</v>
      </c>
      <c r="H507" s="217">
        <v>266.03199999999998</v>
      </c>
      <c r="I507" s="218"/>
      <c r="J507" s="219">
        <f>ROUND(I507*H507,2)</f>
        <v>0</v>
      </c>
      <c r="K507" s="215" t="s">
        <v>218</v>
      </c>
      <c r="L507" s="220"/>
      <c r="M507" s="221" t="s">
        <v>19</v>
      </c>
      <c r="N507" s="222" t="s">
        <v>46</v>
      </c>
      <c r="O507" s="66"/>
      <c r="P507" s="182">
        <f>O507*H507</f>
        <v>0</v>
      </c>
      <c r="Q507" s="182">
        <v>1E-3</v>
      </c>
      <c r="R507" s="182">
        <f>Q507*H507</f>
        <v>0.26603199999999999</v>
      </c>
      <c r="S507" s="182">
        <v>0</v>
      </c>
      <c r="T507" s="183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4" t="s">
        <v>566</v>
      </c>
      <c r="AT507" s="184" t="s">
        <v>285</v>
      </c>
      <c r="AU507" s="184" t="s">
        <v>85</v>
      </c>
      <c r="AY507" s="19" t="s">
        <v>212</v>
      </c>
      <c r="BE507" s="185">
        <f>IF(N507="základní",J507,0)</f>
        <v>0</v>
      </c>
      <c r="BF507" s="185">
        <f>IF(N507="snížená",J507,0)</f>
        <v>0</v>
      </c>
      <c r="BG507" s="185">
        <f>IF(N507="zákl. přenesená",J507,0)</f>
        <v>0</v>
      </c>
      <c r="BH507" s="185">
        <f>IF(N507="sníž. přenesená",J507,0)</f>
        <v>0</v>
      </c>
      <c r="BI507" s="185">
        <f>IF(N507="nulová",J507,0)</f>
        <v>0</v>
      </c>
      <c r="BJ507" s="19" t="s">
        <v>83</v>
      </c>
      <c r="BK507" s="185">
        <f>ROUND(I507*H507,2)</f>
        <v>0</v>
      </c>
      <c r="BL507" s="19" t="s">
        <v>455</v>
      </c>
      <c r="BM507" s="184" t="s">
        <v>809</v>
      </c>
    </row>
    <row r="508" spans="1:65" s="14" customFormat="1" ht="11.25">
      <c r="B508" s="202"/>
      <c r="C508" s="203"/>
      <c r="D508" s="193" t="s">
        <v>223</v>
      </c>
      <c r="E508" s="203"/>
      <c r="F508" s="205" t="s">
        <v>810</v>
      </c>
      <c r="G508" s="203"/>
      <c r="H508" s="206">
        <v>266.03199999999998</v>
      </c>
      <c r="I508" s="207"/>
      <c r="J508" s="203"/>
      <c r="K508" s="203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223</v>
      </c>
      <c r="AU508" s="212" t="s">
        <v>85</v>
      </c>
      <c r="AV508" s="14" t="s">
        <v>85</v>
      </c>
      <c r="AW508" s="14" t="s">
        <v>4</v>
      </c>
      <c r="AX508" s="14" t="s">
        <v>83</v>
      </c>
      <c r="AY508" s="212" t="s">
        <v>212</v>
      </c>
    </row>
    <row r="509" spans="1:65" s="12" customFormat="1" ht="25.9" customHeight="1">
      <c r="B509" s="157"/>
      <c r="C509" s="158"/>
      <c r="D509" s="159" t="s">
        <v>74</v>
      </c>
      <c r="E509" s="160" t="s">
        <v>811</v>
      </c>
      <c r="F509" s="160" t="s">
        <v>812</v>
      </c>
      <c r="G509" s="158"/>
      <c r="H509" s="158"/>
      <c r="I509" s="161"/>
      <c r="J509" s="162">
        <f>BK509</f>
        <v>0</v>
      </c>
      <c r="K509" s="158"/>
      <c r="L509" s="163"/>
      <c r="M509" s="164"/>
      <c r="N509" s="165"/>
      <c r="O509" s="165"/>
      <c r="P509" s="166">
        <f>SUM(P510:P513)</f>
        <v>0</v>
      </c>
      <c r="Q509" s="165"/>
      <c r="R509" s="166">
        <f>SUM(R510:R513)</f>
        <v>0</v>
      </c>
      <c r="S509" s="165"/>
      <c r="T509" s="167">
        <f>SUM(T510:T513)</f>
        <v>0</v>
      </c>
      <c r="AR509" s="168" t="s">
        <v>219</v>
      </c>
      <c r="AT509" s="169" t="s">
        <v>74</v>
      </c>
      <c r="AU509" s="169" t="s">
        <v>75</v>
      </c>
      <c r="AY509" s="168" t="s">
        <v>212</v>
      </c>
      <c r="BK509" s="170">
        <f>SUM(BK510:BK513)</f>
        <v>0</v>
      </c>
    </row>
    <row r="510" spans="1:65" s="2" customFormat="1" ht="24.2" customHeight="1">
      <c r="A510" s="36"/>
      <c r="B510" s="37"/>
      <c r="C510" s="173" t="s">
        <v>813</v>
      </c>
      <c r="D510" s="173" t="s">
        <v>215</v>
      </c>
      <c r="E510" s="174" t="s">
        <v>814</v>
      </c>
      <c r="F510" s="175" t="s">
        <v>815</v>
      </c>
      <c r="G510" s="176" t="s">
        <v>816</v>
      </c>
      <c r="H510" s="177">
        <v>32</v>
      </c>
      <c r="I510" s="178"/>
      <c r="J510" s="179">
        <f>ROUND(I510*H510,2)</f>
        <v>0</v>
      </c>
      <c r="K510" s="175" t="s">
        <v>218</v>
      </c>
      <c r="L510" s="41"/>
      <c r="M510" s="180" t="s">
        <v>19</v>
      </c>
      <c r="N510" s="181" t="s">
        <v>46</v>
      </c>
      <c r="O510" s="66"/>
      <c r="P510" s="182">
        <f>O510*H510</f>
        <v>0</v>
      </c>
      <c r="Q510" s="182">
        <v>0</v>
      </c>
      <c r="R510" s="182">
        <f>Q510*H510</f>
        <v>0</v>
      </c>
      <c r="S510" s="182">
        <v>0</v>
      </c>
      <c r="T510" s="183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4" t="s">
        <v>817</v>
      </c>
      <c r="AT510" s="184" t="s">
        <v>215</v>
      </c>
      <c r="AU510" s="184" t="s">
        <v>83</v>
      </c>
      <c r="AY510" s="19" t="s">
        <v>212</v>
      </c>
      <c r="BE510" s="185">
        <f>IF(N510="základní",J510,0)</f>
        <v>0</v>
      </c>
      <c r="BF510" s="185">
        <f>IF(N510="snížená",J510,0)</f>
        <v>0</v>
      </c>
      <c r="BG510" s="185">
        <f>IF(N510="zákl. přenesená",J510,0)</f>
        <v>0</v>
      </c>
      <c r="BH510" s="185">
        <f>IF(N510="sníž. přenesená",J510,0)</f>
        <v>0</v>
      </c>
      <c r="BI510" s="185">
        <f>IF(N510="nulová",J510,0)</f>
        <v>0</v>
      </c>
      <c r="BJ510" s="19" t="s">
        <v>83</v>
      </c>
      <c r="BK510" s="185">
        <f>ROUND(I510*H510,2)</f>
        <v>0</v>
      </c>
      <c r="BL510" s="19" t="s">
        <v>817</v>
      </c>
      <c r="BM510" s="184" t="s">
        <v>818</v>
      </c>
    </row>
    <row r="511" spans="1:65" s="2" customFormat="1" ht="11.25">
      <c r="A511" s="36"/>
      <c r="B511" s="37"/>
      <c r="C511" s="38"/>
      <c r="D511" s="186" t="s">
        <v>221</v>
      </c>
      <c r="E511" s="38"/>
      <c r="F511" s="187" t="s">
        <v>819</v>
      </c>
      <c r="G511" s="38"/>
      <c r="H511" s="38"/>
      <c r="I511" s="188"/>
      <c r="J511" s="38"/>
      <c r="K511" s="38"/>
      <c r="L511" s="41"/>
      <c r="M511" s="189"/>
      <c r="N511" s="190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221</v>
      </c>
      <c r="AU511" s="19" t="s">
        <v>83</v>
      </c>
    </row>
    <row r="512" spans="1:65" s="13" customFormat="1" ht="11.25">
      <c r="B512" s="191"/>
      <c r="C512" s="192"/>
      <c r="D512" s="193" t="s">
        <v>223</v>
      </c>
      <c r="E512" s="194" t="s">
        <v>19</v>
      </c>
      <c r="F512" s="195" t="s">
        <v>820</v>
      </c>
      <c r="G512" s="192"/>
      <c r="H512" s="194" t="s">
        <v>19</v>
      </c>
      <c r="I512" s="196"/>
      <c r="J512" s="192"/>
      <c r="K512" s="192"/>
      <c r="L512" s="197"/>
      <c r="M512" s="198"/>
      <c r="N512" s="199"/>
      <c r="O512" s="199"/>
      <c r="P512" s="199"/>
      <c r="Q512" s="199"/>
      <c r="R512" s="199"/>
      <c r="S512" s="199"/>
      <c r="T512" s="200"/>
      <c r="AT512" s="201" t="s">
        <v>223</v>
      </c>
      <c r="AU512" s="201" t="s">
        <v>83</v>
      </c>
      <c r="AV512" s="13" t="s">
        <v>83</v>
      </c>
      <c r="AW512" s="13" t="s">
        <v>36</v>
      </c>
      <c r="AX512" s="13" t="s">
        <v>75</v>
      </c>
      <c r="AY512" s="201" t="s">
        <v>212</v>
      </c>
    </row>
    <row r="513" spans="1:65" s="14" customFormat="1" ht="11.25">
      <c r="B513" s="202"/>
      <c r="C513" s="203"/>
      <c r="D513" s="193" t="s">
        <v>223</v>
      </c>
      <c r="E513" s="204" t="s">
        <v>19</v>
      </c>
      <c r="F513" s="205" t="s">
        <v>821</v>
      </c>
      <c r="G513" s="203"/>
      <c r="H513" s="206">
        <v>32</v>
      </c>
      <c r="I513" s="207"/>
      <c r="J513" s="203"/>
      <c r="K513" s="203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223</v>
      </c>
      <c r="AU513" s="212" t="s">
        <v>83</v>
      </c>
      <c r="AV513" s="14" t="s">
        <v>85</v>
      </c>
      <c r="AW513" s="14" t="s">
        <v>36</v>
      </c>
      <c r="AX513" s="14" t="s">
        <v>83</v>
      </c>
      <c r="AY513" s="212" t="s">
        <v>212</v>
      </c>
    </row>
    <row r="514" spans="1:65" s="12" customFormat="1" ht="25.9" customHeight="1">
      <c r="B514" s="157"/>
      <c r="C514" s="158"/>
      <c r="D514" s="159" t="s">
        <v>74</v>
      </c>
      <c r="E514" s="160" t="s">
        <v>822</v>
      </c>
      <c r="F514" s="160" t="s">
        <v>823</v>
      </c>
      <c r="G514" s="158"/>
      <c r="H514" s="158"/>
      <c r="I514" s="161"/>
      <c r="J514" s="162">
        <f>BK514</f>
        <v>0</v>
      </c>
      <c r="K514" s="158"/>
      <c r="L514" s="163"/>
      <c r="M514" s="164"/>
      <c r="N514" s="165"/>
      <c r="O514" s="165"/>
      <c r="P514" s="166">
        <f>P515+P522+P530</f>
        <v>0</v>
      </c>
      <c r="Q514" s="165"/>
      <c r="R514" s="166">
        <f>R515+R522+R530</f>
        <v>0</v>
      </c>
      <c r="S514" s="165"/>
      <c r="T514" s="167">
        <f>T515+T522+T530</f>
        <v>0</v>
      </c>
      <c r="AR514" s="168" t="s">
        <v>107</v>
      </c>
      <c r="AT514" s="169" t="s">
        <v>74</v>
      </c>
      <c r="AU514" s="169" t="s">
        <v>75</v>
      </c>
      <c r="AY514" s="168" t="s">
        <v>212</v>
      </c>
      <c r="BK514" s="170">
        <f>BK515+BK522+BK530</f>
        <v>0</v>
      </c>
    </row>
    <row r="515" spans="1:65" s="12" customFormat="1" ht="22.9" customHeight="1">
      <c r="B515" s="157"/>
      <c r="C515" s="158"/>
      <c r="D515" s="159" t="s">
        <v>74</v>
      </c>
      <c r="E515" s="171" t="s">
        <v>824</v>
      </c>
      <c r="F515" s="171" t="s">
        <v>825</v>
      </c>
      <c r="G515" s="158"/>
      <c r="H515" s="158"/>
      <c r="I515" s="161"/>
      <c r="J515" s="172">
        <f>BK515</f>
        <v>0</v>
      </c>
      <c r="K515" s="158"/>
      <c r="L515" s="163"/>
      <c r="M515" s="164"/>
      <c r="N515" s="165"/>
      <c r="O515" s="165"/>
      <c r="P515" s="166">
        <f>SUM(P516:P521)</f>
        <v>0</v>
      </c>
      <c r="Q515" s="165"/>
      <c r="R515" s="166">
        <f>SUM(R516:R521)</f>
        <v>0</v>
      </c>
      <c r="S515" s="165"/>
      <c r="T515" s="167">
        <f>SUM(T516:T521)</f>
        <v>0</v>
      </c>
      <c r="AR515" s="168" t="s">
        <v>107</v>
      </c>
      <c r="AT515" s="169" t="s">
        <v>74</v>
      </c>
      <c r="AU515" s="169" t="s">
        <v>83</v>
      </c>
      <c r="AY515" s="168" t="s">
        <v>212</v>
      </c>
      <c r="BK515" s="170">
        <f>SUM(BK516:BK521)</f>
        <v>0</v>
      </c>
    </row>
    <row r="516" spans="1:65" s="2" customFormat="1" ht="16.5" customHeight="1">
      <c r="A516" s="36"/>
      <c r="B516" s="37"/>
      <c r="C516" s="173" t="s">
        <v>826</v>
      </c>
      <c r="D516" s="173" t="s">
        <v>215</v>
      </c>
      <c r="E516" s="174" t="s">
        <v>827</v>
      </c>
      <c r="F516" s="175" t="s">
        <v>828</v>
      </c>
      <c r="G516" s="176" t="s">
        <v>816</v>
      </c>
      <c r="H516" s="177">
        <v>8</v>
      </c>
      <c r="I516" s="178"/>
      <c r="J516" s="179">
        <f>ROUND(I516*H516,2)</f>
        <v>0</v>
      </c>
      <c r="K516" s="175" t="s">
        <v>218</v>
      </c>
      <c r="L516" s="41"/>
      <c r="M516" s="180" t="s">
        <v>19</v>
      </c>
      <c r="N516" s="181" t="s">
        <v>46</v>
      </c>
      <c r="O516" s="66"/>
      <c r="P516" s="182">
        <f>O516*H516</f>
        <v>0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4" t="s">
        <v>829</v>
      </c>
      <c r="AT516" s="184" t="s">
        <v>215</v>
      </c>
      <c r="AU516" s="184" t="s">
        <v>85</v>
      </c>
      <c r="AY516" s="19" t="s">
        <v>212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19" t="s">
        <v>83</v>
      </c>
      <c r="BK516" s="185">
        <f>ROUND(I516*H516,2)</f>
        <v>0</v>
      </c>
      <c r="BL516" s="19" t="s">
        <v>829</v>
      </c>
      <c r="BM516" s="184" t="s">
        <v>830</v>
      </c>
    </row>
    <row r="517" spans="1:65" s="2" customFormat="1" ht="11.25">
      <c r="A517" s="36"/>
      <c r="B517" s="37"/>
      <c r="C517" s="38"/>
      <c r="D517" s="186" t="s">
        <v>221</v>
      </c>
      <c r="E517" s="38"/>
      <c r="F517" s="187" t="s">
        <v>831</v>
      </c>
      <c r="G517" s="38"/>
      <c r="H517" s="38"/>
      <c r="I517" s="188"/>
      <c r="J517" s="38"/>
      <c r="K517" s="38"/>
      <c r="L517" s="41"/>
      <c r="M517" s="189"/>
      <c r="N517" s="190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221</v>
      </c>
      <c r="AU517" s="19" t="s">
        <v>85</v>
      </c>
    </row>
    <row r="518" spans="1:65" s="14" customFormat="1" ht="11.25">
      <c r="B518" s="202"/>
      <c r="C518" s="203"/>
      <c r="D518" s="193" t="s">
        <v>223</v>
      </c>
      <c r="E518" s="204" t="s">
        <v>19</v>
      </c>
      <c r="F518" s="205" t="s">
        <v>612</v>
      </c>
      <c r="G518" s="203"/>
      <c r="H518" s="206">
        <v>8</v>
      </c>
      <c r="I518" s="207"/>
      <c r="J518" s="203"/>
      <c r="K518" s="203"/>
      <c r="L518" s="208"/>
      <c r="M518" s="209"/>
      <c r="N518" s="210"/>
      <c r="O518" s="210"/>
      <c r="P518" s="210"/>
      <c r="Q518" s="210"/>
      <c r="R518" s="210"/>
      <c r="S518" s="210"/>
      <c r="T518" s="211"/>
      <c r="AT518" s="212" t="s">
        <v>223</v>
      </c>
      <c r="AU518" s="212" t="s">
        <v>85</v>
      </c>
      <c r="AV518" s="14" t="s">
        <v>85</v>
      </c>
      <c r="AW518" s="14" t="s">
        <v>36</v>
      </c>
      <c r="AX518" s="14" t="s">
        <v>83</v>
      </c>
      <c r="AY518" s="212" t="s">
        <v>212</v>
      </c>
    </row>
    <row r="519" spans="1:65" s="2" customFormat="1" ht="16.5" customHeight="1">
      <c r="A519" s="36"/>
      <c r="B519" s="37"/>
      <c r="C519" s="173" t="s">
        <v>832</v>
      </c>
      <c r="D519" s="173" t="s">
        <v>215</v>
      </c>
      <c r="E519" s="174" t="s">
        <v>833</v>
      </c>
      <c r="F519" s="175" t="s">
        <v>834</v>
      </c>
      <c r="G519" s="176" t="s">
        <v>835</v>
      </c>
      <c r="H519" s="177">
        <v>1</v>
      </c>
      <c r="I519" s="178"/>
      <c r="J519" s="179">
        <f>ROUND(I519*H519,2)</f>
        <v>0</v>
      </c>
      <c r="K519" s="175" t="s">
        <v>218</v>
      </c>
      <c r="L519" s="41"/>
      <c r="M519" s="180" t="s">
        <v>19</v>
      </c>
      <c r="N519" s="181" t="s">
        <v>46</v>
      </c>
      <c r="O519" s="66"/>
      <c r="P519" s="182">
        <f>O519*H519</f>
        <v>0</v>
      </c>
      <c r="Q519" s="182">
        <v>0</v>
      </c>
      <c r="R519" s="182">
        <f>Q519*H519</f>
        <v>0</v>
      </c>
      <c r="S519" s="182">
        <v>0</v>
      </c>
      <c r="T519" s="183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4" t="s">
        <v>829</v>
      </c>
      <c r="AT519" s="184" t="s">
        <v>215</v>
      </c>
      <c r="AU519" s="184" t="s">
        <v>85</v>
      </c>
      <c r="AY519" s="19" t="s">
        <v>212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9" t="s">
        <v>83</v>
      </c>
      <c r="BK519" s="185">
        <f>ROUND(I519*H519,2)</f>
        <v>0</v>
      </c>
      <c r="BL519" s="19" t="s">
        <v>829</v>
      </c>
      <c r="BM519" s="184" t="s">
        <v>836</v>
      </c>
    </row>
    <row r="520" spans="1:65" s="2" customFormat="1" ht="11.25">
      <c r="A520" s="36"/>
      <c r="B520" s="37"/>
      <c r="C520" s="38"/>
      <c r="D520" s="186" t="s">
        <v>221</v>
      </c>
      <c r="E520" s="38"/>
      <c r="F520" s="187" t="s">
        <v>837</v>
      </c>
      <c r="G520" s="38"/>
      <c r="H520" s="38"/>
      <c r="I520" s="188"/>
      <c r="J520" s="38"/>
      <c r="K520" s="38"/>
      <c r="L520" s="41"/>
      <c r="M520" s="189"/>
      <c r="N520" s="190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221</v>
      </c>
      <c r="AU520" s="19" t="s">
        <v>85</v>
      </c>
    </row>
    <row r="521" spans="1:65" s="14" customFormat="1" ht="11.25">
      <c r="B521" s="202"/>
      <c r="C521" s="203"/>
      <c r="D521" s="193" t="s">
        <v>223</v>
      </c>
      <c r="E521" s="204" t="s">
        <v>19</v>
      </c>
      <c r="F521" s="205" t="s">
        <v>83</v>
      </c>
      <c r="G521" s="203"/>
      <c r="H521" s="206">
        <v>1</v>
      </c>
      <c r="I521" s="207"/>
      <c r="J521" s="203"/>
      <c r="K521" s="203"/>
      <c r="L521" s="208"/>
      <c r="M521" s="209"/>
      <c r="N521" s="210"/>
      <c r="O521" s="210"/>
      <c r="P521" s="210"/>
      <c r="Q521" s="210"/>
      <c r="R521" s="210"/>
      <c r="S521" s="210"/>
      <c r="T521" s="211"/>
      <c r="AT521" s="212" t="s">
        <v>223</v>
      </c>
      <c r="AU521" s="212" t="s">
        <v>85</v>
      </c>
      <c r="AV521" s="14" t="s">
        <v>85</v>
      </c>
      <c r="AW521" s="14" t="s">
        <v>36</v>
      </c>
      <c r="AX521" s="14" t="s">
        <v>83</v>
      </c>
      <c r="AY521" s="212" t="s">
        <v>212</v>
      </c>
    </row>
    <row r="522" spans="1:65" s="12" customFormat="1" ht="22.9" customHeight="1">
      <c r="B522" s="157"/>
      <c r="C522" s="158"/>
      <c r="D522" s="159" t="s">
        <v>74</v>
      </c>
      <c r="E522" s="171" t="s">
        <v>838</v>
      </c>
      <c r="F522" s="171" t="s">
        <v>839</v>
      </c>
      <c r="G522" s="158"/>
      <c r="H522" s="158"/>
      <c r="I522" s="161"/>
      <c r="J522" s="172">
        <f>BK522</f>
        <v>0</v>
      </c>
      <c r="K522" s="158"/>
      <c r="L522" s="163"/>
      <c r="M522" s="164"/>
      <c r="N522" s="165"/>
      <c r="O522" s="165"/>
      <c r="P522" s="166">
        <f>SUM(P523:P529)</f>
        <v>0</v>
      </c>
      <c r="Q522" s="165"/>
      <c r="R522" s="166">
        <f>SUM(R523:R529)</f>
        <v>0</v>
      </c>
      <c r="S522" s="165"/>
      <c r="T522" s="167">
        <f>SUM(T523:T529)</f>
        <v>0</v>
      </c>
      <c r="AR522" s="168" t="s">
        <v>107</v>
      </c>
      <c r="AT522" s="169" t="s">
        <v>74</v>
      </c>
      <c r="AU522" s="169" t="s">
        <v>83</v>
      </c>
      <c r="AY522" s="168" t="s">
        <v>212</v>
      </c>
      <c r="BK522" s="170">
        <f>SUM(BK523:BK529)</f>
        <v>0</v>
      </c>
    </row>
    <row r="523" spans="1:65" s="2" customFormat="1" ht="16.5" customHeight="1">
      <c r="A523" s="36"/>
      <c r="B523" s="37"/>
      <c r="C523" s="173" t="s">
        <v>840</v>
      </c>
      <c r="D523" s="173" t="s">
        <v>215</v>
      </c>
      <c r="E523" s="174" t="s">
        <v>841</v>
      </c>
      <c r="F523" s="175" t="s">
        <v>842</v>
      </c>
      <c r="G523" s="176" t="s">
        <v>835</v>
      </c>
      <c r="H523" s="177">
        <v>1</v>
      </c>
      <c r="I523" s="178"/>
      <c r="J523" s="179">
        <f>ROUND(I523*H523,2)</f>
        <v>0</v>
      </c>
      <c r="K523" s="175" t="s">
        <v>218</v>
      </c>
      <c r="L523" s="41"/>
      <c r="M523" s="180" t="s">
        <v>19</v>
      </c>
      <c r="N523" s="181" t="s">
        <v>46</v>
      </c>
      <c r="O523" s="66"/>
      <c r="P523" s="182">
        <f>O523*H523</f>
        <v>0</v>
      </c>
      <c r="Q523" s="182">
        <v>0</v>
      </c>
      <c r="R523" s="182">
        <f>Q523*H523</f>
        <v>0</v>
      </c>
      <c r="S523" s="182">
        <v>0</v>
      </c>
      <c r="T523" s="183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84" t="s">
        <v>829</v>
      </c>
      <c r="AT523" s="184" t="s">
        <v>215</v>
      </c>
      <c r="AU523" s="184" t="s">
        <v>85</v>
      </c>
      <c r="AY523" s="19" t="s">
        <v>212</v>
      </c>
      <c r="BE523" s="185">
        <f>IF(N523="základní",J523,0)</f>
        <v>0</v>
      </c>
      <c r="BF523" s="185">
        <f>IF(N523="snížená",J523,0)</f>
        <v>0</v>
      </c>
      <c r="BG523" s="185">
        <f>IF(N523="zákl. přenesená",J523,0)</f>
        <v>0</v>
      </c>
      <c r="BH523" s="185">
        <f>IF(N523="sníž. přenesená",J523,0)</f>
        <v>0</v>
      </c>
      <c r="BI523" s="185">
        <f>IF(N523="nulová",J523,0)</f>
        <v>0</v>
      </c>
      <c r="BJ523" s="19" t="s">
        <v>83</v>
      </c>
      <c r="BK523" s="185">
        <f>ROUND(I523*H523,2)</f>
        <v>0</v>
      </c>
      <c r="BL523" s="19" t="s">
        <v>829</v>
      </c>
      <c r="BM523" s="184" t="s">
        <v>843</v>
      </c>
    </row>
    <row r="524" spans="1:65" s="2" customFormat="1" ht="11.25">
      <c r="A524" s="36"/>
      <c r="B524" s="37"/>
      <c r="C524" s="38"/>
      <c r="D524" s="186" t="s">
        <v>221</v>
      </c>
      <c r="E524" s="38"/>
      <c r="F524" s="187" t="s">
        <v>844</v>
      </c>
      <c r="G524" s="38"/>
      <c r="H524" s="38"/>
      <c r="I524" s="188"/>
      <c r="J524" s="38"/>
      <c r="K524" s="38"/>
      <c r="L524" s="41"/>
      <c r="M524" s="189"/>
      <c r="N524" s="190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221</v>
      </c>
      <c r="AU524" s="19" t="s">
        <v>85</v>
      </c>
    </row>
    <row r="525" spans="1:65" s="13" customFormat="1" ht="11.25">
      <c r="B525" s="191"/>
      <c r="C525" s="192"/>
      <c r="D525" s="193" t="s">
        <v>223</v>
      </c>
      <c r="E525" s="194" t="s">
        <v>19</v>
      </c>
      <c r="F525" s="195" t="s">
        <v>845</v>
      </c>
      <c r="G525" s="192"/>
      <c r="H525" s="194" t="s">
        <v>19</v>
      </c>
      <c r="I525" s="196"/>
      <c r="J525" s="192"/>
      <c r="K525" s="192"/>
      <c r="L525" s="197"/>
      <c r="M525" s="198"/>
      <c r="N525" s="199"/>
      <c r="O525" s="199"/>
      <c r="P525" s="199"/>
      <c r="Q525" s="199"/>
      <c r="R525" s="199"/>
      <c r="S525" s="199"/>
      <c r="T525" s="200"/>
      <c r="AT525" s="201" t="s">
        <v>223</v>
      </c>
      <c r="AU525" s="201" t="s">
        <v>85</v>
      </c>
      <c r="AV525" s="13" t="s">
        <v>83</v>
      </c>
      <c r="AW525" s="13" t="s">
        <v>36</v>
      </c>
      <c r="AX525" s="13" t="s">
        <v>75</v>
      </c>
      <c r="AY525" s="201" t="s">
        <v>212</v>
      </c>
    </row>
    <row r="526" spans="1:65" s="14" customFormat="1" ht="11.25">
      <c r="B526" s="202"/>
      <c r="C526" s="203"/>
      <c r="D526" s="193" t="s">
        <v>223</v>
      </c>
      <c r="E526" s="204" t="s">
        <v>19</v>
      </c>
      <c r="F526" s="205" t="s">
        <v>83</v>
      </c>
      <c r="G526" s="203"/>
      <c r="H526" s="206">
        <v>1</v>
      </c>
      <c r="I526" s="207"/>
      <c r="J526" s="203"/>
      <c r="K526" s="203"/>
      <c r="L526" s="208"/>
      <c r="M526" s="209"/>
      <c r="N526" s="210"/>
      <c r="O526" s="210"/>
      <c r="P526" s="210"/>
      <c r="Q526" s="210"/>
      <c r="R526" s="210"/>
      <c r="S526" s="210"/>
      <c r="T526" s="211"/>
      <c r="AT526" s="212" t="s">
        <v>223</v>
      </c>
      <c r="AU526" s="212" t="s">
        <v>85</v>
      </c>
      <c r="AV526" s="14" t="s">
        <v>85</v>
      </c>
      <c r="AW526" s="14" t="s">
        <v>36</v>
      </c>
      <c r="AX526" s="14" t="s">
        <v>83</v>
      </c>
      <c r="AY526" s="212" t="s">
        <v>212</v>
      </c>
    </row>
    <row r="527" spans="1:65" s="2" customFormat="1" ht="16.5" customHeight="1">
      <c r="A527" s="36"/>
      <c r="B527" s="37"/>
      <c r="C527" s="173" t="s">
        <v>846</v>
      </c>
      <c r="D527" s="173" t="s">
        <v>215</v>
      </c>
      <c r="E527" s="174" t="s">
        <v>847</v>
      </c>
      <c r="F527" s="175" t="s">
        <v>848</v>
      </c>
      <c r="G527" s="176" t="s">
        <v>835</v>
      </c>
      <c r="H527" s="177">
        <v>1</v>
      </c>
      <c r="I527" s="178"/>
      <c r="J527" s="179">
        <f>ROUND(I527*H527,2)</f>
        <v>0</v>
      </c>
      <c r="K527" s="175" t="s">
        <v>218</v>
      </c>
      <c r="L527" s="41"/>
      <c r="M527" s="180" t="s">
        <v>19</v>
      </c>
      <c r="N527" s="181" t="s">
        <v>46</v>
      </c>
      <c r="O527" s="66"/>
      <c r="P527" s="182">
        <f>O527*H527</f>
        <v>0</v>
      </c>
      <c r="Q527" s="182">
        <v>0</v>
      </c>
      <c r="R527" s="182">
        <f>Q527*H527</f>
        <v>0</v>
      </c>
      <c r="S527" s="182">
        <v>0</v>
      </c>
      <c r="T527" s="183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4" t="s">
        <v>829</v>
      </c>
      <c r="AT527" s="184" t="s">
        <v>215</v>
      </c>
      <c r="AU527" s="184" t="s">
        <v>85</v>
      </c>
      <c r="AY527" s="19" t="s">
        <v>212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9" t="s">
        <v>83</v>
      </c>
      <c r="BK527" s="185">
        <f>ROUND(I527*H527,2)</f>
        <v>0</v>
      </c>
      <c r="BL527" s="19" t="s">
        <v>829</v>
      </c>
      <c r="BM527" s="184" t="s">
        <v>849</v>
      </c>
    </row>
    <row r="528" spans="1:65" s="2" customFormat="1" ht="11.25">
      <c r="A528" s="36"/>
      <c r="B528" s="37"/>
      <c r="C528" s="38"/>
      <c r="D528" s="186" t="s">
        <v>221</v>
      </c>
      <c r="E528" s="38"/>
      <c r="F528" s="187" t="s">
        <v>850</v>
      </c>
      <c r="G528" s="38"/>
      <c r="H528" s="38"/>
      <c r="I528" s="188"/>
      <c r="J528" s="38"/>
      <c r="K528" s="38"/>
      <c r="L528" s="41"/>
      <c r="M528" s="189"/>
      <c r="N528" s="190"/>
      <c r="O528" s="66"/>
      <c r="P528" s="66"/>
      <c r="Q528" s="66"/>
      <c r="R528" s="66"/>
      <c r="S528" s="66"/>
      <c r="T528" s="67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9" t="s">
        <v>221</v>
      </c>
      <c r="AU528" s="19" t="s">
        <v>85</v>
      </c>
    </row>
    <row r="529" spans="1:65" s="14" customFormat="1" ht="11.25">
      <c r="B529" s="202"/>
      <c r="C529" s="203"/>
      <c r="D529" s="193" t="s">
        <v>223</v>
      </c>
      <c r="E529" s="204" t="s">
        <v>19</v>
      </c>
      <c r="F529" s="205" t="s">
        <v>83</v>
      </c>
      <c r="G529" s="203"/>
      <c r="H529" s="206">
        <v>1</v>
      </c>
      <c r="I529" s="207"/>
      <c r="J529" s="203"/>
      <c r="K529" s="203"/>
      <c r="L529" s="208"/>
      <c r="M529" s="209"/>
      <c r="N529" s="210"/>
      <c r="O529" s="210"/>
      <c r="P529" s="210"/>
      <c r="Q529" s="210"/>
      <c r="R529" s="210"/>
      <c r="S529" s="210"/>
      <c r="T529" s="211"/>
      <c r="AT529" s="212" t="s">
        <v>223</v>
      </c>
      <c r="AU529" s="212" t="s">
        <v>85</v>
      </c>
      <c r="AV529" s="14" t="s">
        <v>85</v>
      </c>
      <c r="AW529" s="14" t="s">
        <v>36</v>
      </c>
      <c r="AX529" s="14" t="s">
        <v>83</v>
      </c>
      <c r="AY529" s="212" t="s">
        <v>212</v>
      </c>
    </row>
    <row r="530" spans="1:65" s="12" customFormat="1" ht="22.9" customHeight="1">
      <c r="B530" s="157"/>
      <c r="C530" s="158"/>
      <c r="D530" s="159" t="s">
        <v>74</v>
      </c>
      <c r="E530" s="171" t="s">
        <v>851</v>
      </c>
      <c r="F530" s="171" t="s">
        <v>852</v>
      </c>
      <c r="G530" s="158"/>
      <c r="H530" s="158"/>
      <c r="I530" s="161"/>
      <c r="J530" s="172">
        <f>BK530</f>
        <v>0</v>
      </c>
      <c r="K530" s="158"/>
      <c r="L530" s="163"/>
      <c r="M530" s="164"/>
      <c r="N530" s="165"/>
      <c r="O530" s="165"/>
      <c r="P530" s="166">
        <f>SUM(P531:P538)</f>
        <v>0</v>
      </c>
      <c r="Q530" s="165"/>
      <c r="R530" s="166">
        <f>SUM(R531:R538)</f>
        <v>0</v>
      </c>
      <c r="S530" s="165"/>
      <c r="T530" s="167">
        <f>SUM(T531:T538)</f>
        <v>0</v>
      </c>
      <c r="AR530" s="168" t="s">
        <v>107</v>
      </c>
      <c r="AT530" s="169" t="s">
        <v>74</v>
      </c>
      <c r="AU530" s="169" t="s">
        <v>83</v>
      </c>
      <c r="AY530" s="168" t="s">
        <v>212</v>
      </c>
      <c r="BK530" s="170">
        <f>SUM(BK531:BK538)</f>
        <v>0</v>
      </c>
    </row>
    <row r="531" spans="1:65" s="2" customFormat="1" ht="16.5" customHeight="1">
      <c r="A531" s="36"/>
      <c r="B531" s="37"/>
      <c r="C531" s="173" t="s">
        <v>853</v>
      </c>
      <c r="D531" s="173" t="s">
        <v>215</v>
      </c>
      <c r="E531" s="174" t="s">
        <v>854</v>
      </c>
      <c r="F531" s="175" t="s">
        <v>855</v>
      </c>
      <c r="G531" s="176" t="s">
        <v>816</v>
      </c>
      <c r="H531" s="177">
        <v>30</v>
      </c>
      <c r="I531" s="178"/>
      <c r="J531" s="179">
        <f>ROUND(I531*H531,2)</f>
        <v>0</v>
      </c>
      <c r="K531" s="175" t="s">
        <v>856</v>
      </c>
      <c r="L531" s="41"/>
      <c r="M531" s="180" t="s">
        <v>19</v>
      </c>
      <c r="N531" s="181" t="s">
        <v>46</v>
      </c>
      <c r="O531" s="66"/>
      <c r="P531" s="182">
        <f>O531*H531</f>
        <v>0</v>
      </c>
      <c r="Q531" s="182">
        <v>0</v>
      </c>
      <c r="R531" s="182">
        <f>Q531*H531</f>
        <v>0</v>
      </c>
      <c r="S531" s="182">
        <v>0</v>
      </c>
      <c r="T531" s="183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4" t="s">
        <v>829</v>
      </c>
      <c r="AT531" s="184" t="s">
        <v>215</v>
      </c>
      <c r="AU531" s="184" t="s">
        <v>85</v>
      </c>
      <c r="AY531" s="19" t="s">
        <v>212</v>
      </c>
      <c r="BE531" s="185">
        <f>IF(N531="základní",J531,0)</f>
        <v>0</v>
      </c>
      <c r="BF531" s="185">
        <f>IF(N531="snížená",J531,0)</f>
        <v>0</v>
      </c>
      <c r="BG531" s="185">
        <f>IF(N531="zákl. přenesená",J531,0)</f>
        <v>0</v>
      </c>
      <c r="BH531" s="185">
        <f>IF(N531="sníž. přenesená",J531,0)</f>
        <v>0</v>
      </c>
      <c r="BI531" s="185">
        <f>IF(N531="nulová",J531,0)</f>
        <v>0</v>
      </c>
      <c r="BJ531" s="19" t="s">
        <v>83</v>
      </c>
      <c r="BK531" s="185">
        <f>ROUND(I531*H531,2)</f>
        <v>0</v>
      </c>
      <c r="BL531" s="19" t="s">
        <v>829</v>
      </c>
      <c r="BM531" s="184" t="s">
        <v>857</v>
      </c>
    </row>
    <row r="532" spans="1:65" s="2" customFormat="1" ht="11.25">
      <c r="A532" s="36"/>
      <c r="B532" s="37"/>
      <c r="C532" s="38"/>
      <c r="D532" s="186" t="s">
        <v>221</v>
      </c>
      <c r="E532" s="38"/>
      <c r="F532" s="187" t="s">
        <v>858</v>
      </c>
      <c r="G532" s="38"/>
      <c r="H532" s="38"/>
      <c r="I532" s="188"/>
      <c r="J532" s="38"/>
      <c r="K532" s="38"/>
      <c r="L532" s="41"/>
      <c r="M532" s="189"/>
      <c r="N532" s="190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221</v>
      </c>
      <c r="AU532" s="19" t="s">
        <v>85</v>
      </c>
    </row>
    <row r="533" spans="1:65" s="13" customFormat="1" ht="22.5">
      <c r="B533" s="191"/>
      <c r="C533" s="192"/>
      <c r="D533" s="193" t="s">
        <v>223</v>
      </c>
      <c r="E533" s="194" t="s">
        <v>19</v>
      </c>
      <c r="F533" s="195" t="s">
        <v>859</v>
      </c>
      <c r="G533" s="192"/>
      <c r="H533" s="194" t="s">
        <v>19</v>
      </c>
      <c r="I533" s="196"/>
      <c r="J533" s="192"/>
      <c r="K533" s="192"/>
      <c r="L533" s="197"/>
      <c r="M533" s="198"/>
      <c r="N533" s="199"/>
      <c r="O533" s="199"/>
      <c r="P533" s="199"/>
      <c r="Q533" s="199"/>
      <c r="R533" s="199"/>
      <c r="S533" s="199"/>
      <c r="T533" s="200"/>
      <c r="AT533" s="201" t="s">
        <v>223</v>
      </c>
      <c r="AU533" s="201" t="s">
        <v>85</v>
      </c>
      <c r="AV533" s="13" t="s">
        <v>83</v>
      </c>
      <c r="AW533" s="13" t="s">
        <v>36</v>
      </c>
      <c r="AX533" s="13" t="s">
        <v>75</v>
      </c>
      <c r="AY533" s="201" t="s">
        <v>212</v>
      </c>
    </row>
    <row r="534" spans="1:65" s="14" customFormat="1" ht="11.25">
      <c r="B534" s="202"/>
      <c r="C534" s="203"/>
      <c r="D534" s="193" t="s">
        <v>223</v>
      </c>
      <c r="E534" s="204" t="s">
        <v>19</v>
      </c>
      <c r="F534" s="205" t="s">
        <v>860</v>
      </c>
      <c r="G534" s="203"/>
      <c r="H534" s="206">
        <v>30</v>
      </c>
      <c r="I534" s="207"/>
      <c r="J534" s="203"/>
      <c r="K534" s="203"/>
      <c r="L534" s="208"/>
      <c r="M534" s="209"/>
      <c r="N534" s="210"/>
      <c r="O534" s="210"/>
      <c r="P534" s="210"/>
      <c r="Q534" s="210"/>
      <c r="R534" s="210"/>
      <c r="S534" s="210"/>
      <c r="T534" s="211"/>
      <c r="AT534" s="212" t="s">
        <v>223</v>
      </c>
      <c r="AU534" s="212" t="s">
        <v>85</v>
      </c>
      <c r="AV534" s="14" t="s">
        <v>85</v>
      </c>
      <c r="AW534" s="14" t="s">
        <v>36</v>
      </c>
      <c r="AX534" s="14" t="s">
        <v>83</v>
      </c>
      <c r="AY534" s="212" t="s">
        <v>212</v>
      </c>
    </row>
    <row r="535" spans="1:65" s="2" customFormat="1" ht="16.5" customHeight="1">
      <c r="A535" s="36"/>
      <c r="B535" s="37"/>
      <c r="C535" s="173" t="s">
        <v>861</v>
      </c>
      <c r="D535" s="173" t="s">
        <v>215</v>
      </c>
      <c r="E535" s="174" t="s">
        <v>862</v>
      </c>
      <c r="F535" s="175" t="s">
        <v>863</v>
      </c>
      <c r="G535" s="176" t="s">
        <v>816</v>
      </c>
      <c r="H535" s="177">
        <v>4</v>
      </c>
      <c r="I535" s="178"/>
      <c r="J535" s="179">
        <f>ROUND(I535*H535,2)</f>
        <v>0</v>
      </c>
      <c r="K535" s="175" t="s">
        <v>856</v>
      </c>
      <c r="L535" s="41"/>
      <c r="M535" s="180" t="s">
        <v>19</v>
      </c>
      <c r="N535" s="181" t="s">
        <v>46</v>
      </c>
      <c r="O535" s="66"/>
      <c r="P535" s="182">
        <f>O535*H535</f>
        <v>0</v>
      </c>
      <c r="Q535" s="182">
        <v>0</v>
      </c>
      <c r="R535" s="182">
        <f>Q535*H535</f>
        <v>0</v>
      </c>
      <c r="S535" s="182">
        <v>0</v>
      </c>
      <c r="T535" s="183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84" t="s">
        <v>829</v>
      </c>
      <c r="AT535" s="184" t="s">
        <v>215</v>
      </c>
      <c r="AU535" s="184" t="s">
        <v>85</v>
      </c>
      <c r="AY535" s="19" t="s">
        <v>212</v>
      </c>
      <c r="BE535" s="185">
        <f>IF(N535="základní",J535,0)</f>
        <v>0</v>
      </c>
      <c r="BF535" s="185">
        <f>IF(N535="snížená",J535,0)</f>
        <v>0</v>
      </c>
      <c r="BG535" s="185">
        <f>IF(N535="zákl. přenesená",J535,0)</f>
        <v>0</v>
      </c>
      <c r="BH535" s="185">
        <f>IF(N535="sníž. přenesená",J535,0)</f>
        <v>0</v>
      </c>
      <c r="BI535" s="185">
        <f>IF(N535="nulová",J535,0)</f>
        <v>0</v>
      </c>
      <c r="BJ535" s="19" t="s">
        <v>83</v>
      </c>
      <c r="BK535" s="185">
        <f>ROUND(I535*H535,2)</f>
        <v>0</v>
      </c>
      <c r="BL535" s="19" t="s">
        <v>829</v>
      </c>
      <c r="BM535" s="184" t="s">
        <v>864</v>
      </c>
    </row>
    <row r="536" spans="1:65" s="2" customFormat="1" ht="11.25">
      <c r="A536" s="36"/>
      <c r="B536" s="37"/>
      <c r="C536" s="38"/>
      <c r="D536" s="186" t="s">
        <v>221</v>
      </c>
      <c r="E536" s="38"/>
      <c r="F536" s="187" t="s">
        <v>865</v>
      </c>
      <c r="G536" s="38"/>
      <c r="H536" s="38"/>
      <c r="I536" s="188"/>
      <c r="J536" s="38"/>
      <c r="K536" s="38"/>
      <c r="L536" s="41"/>
      <c r="M536" s="189"/>
      <c r="N536" s="190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221</v>
      </c>
      <c r="AU536" s="19" t="s">
        <v>85</v>
      </c>
    </row>
    <row r="537" spans="1:65" s="13" customFormat="1" ht="33.75">
      <c r="B537" s="191"/>
      <c r="C537" s="192"/>
      <c r="D537" s="193" t="s">
        <v>223</v>
      </c>
      <c r="E537" s="194" t="s">
        <v>19</v>
      </c>
      <c r="F537" s="195" t="s">
        <v>866</v>
      </c>
      <c r="G537" s="192"/>
      <c r="H537" s="194" t="s">
        <v>19</v>
      </c>
      <c r="I537" s="196"/>
      <c r="J537" s="192"/>
      <c r="K537" s="192"/>
      <c r="L537" s="197"/>
      <c r="M537" s="198"/>
      <c r="N537" s="199"/>
      <c r="O537" s="199"/>
      <c r="P537" s="199"/>
      <c r="Q537" s="199"/>
      <c r="R537" s="199"/>
      <c r="S537" s="199"/>
      <c r="T537" s="200"/>
      <c r="AT537" s="201" t="s">
        <v>223</v>
      </c>
      <c r="AU537" s="201" t="s">
        <v>85</v>
      </c>
      <c r="AV537" s="13" t="s">
        <v>83</v>
      </c>
      <c r="AW537" s="13" t="s">
        <v>36</v>
      </c>
      <c r="AX537" s="13" t="s">
        <v>75</v>
      </c>
      <c r="AY537" s="201" t="s">
        <v>212</v>
      </c>
    </row>
    <row r="538" spans="1:65" s="14" customFormat="1" ht="11.25">
      <c r="B538" s="202"/>
      <c r="C538" s="203"/>
      <c r="D538" s="193" t="s">
        <v>223</v>
      </c>
      <c r="E538" s="204" t="s">
        <v>19</v>
      </c>
      <c r="F538" s="205" t="s">
        <v>219</v>
      </c>
      <c r="G538" s="203"/>
      <c r="H538" s="206">
        <v>4</v>
      </c>
      <c r="I538" s="207"/>
      <c r="J538" s="203"/>
      <c r="K538" s="203"/>
      <c r="L538" s="208"/>
      <c r="M538" s="234"/>
      <c r="N538" s="235"/>
      <c r="O538" s="235"/>
      <c r="P538" s="235"/>
      <c r="Q538" s="235"/>
      <c r="R538" s="235"/>
      <c r="S538" s="235"/>
      <c r="T538" s="236"/>
      <c r="AT538" s="212" t="s">
        <v>223</v>
      </c>
      <c r="AU538" s="212" t="s">
        <v>85</v>
      </c>
      <c r="AV538" s="14" t="s">
        <v>85</v>
      </c>
      <c r="AW538" s="14" t="s">
        <v>36</v>
      </c>
      <c r="AX538" s="14" t="s">
        <v>83</v>
      </c>
      <c r="AY538" s="212" t="s">
        <v>212</v>
      </c>
    </row>
    <row r="539" spans="1:65" s="2" customFormat="1" ht="6.95" customHeight="1">
      <c r="A539" s="36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41"/>
      <c r="M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</row>
  </sheetData>
  <sheetProtection password="CC35" sheet="1" objects="1" scenarios="1" formatColumns="0" formatRows="0" autoFilter="0"/>
  <autoFilter ref="C99:K538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4" r:id="rId1"/>
    <hyperlink ref="F108" r:id="rId2"/>
    <hyperlink ref="F112" r:id="rId3"/>
    <hyperlink ref="F116" r:id="rId4"/>
    <hyperlink ref="F120" r:id="rId5"/>
    <hyperlink ref="F124" r:id="rId6"/>
    <hyperlink ref="F128" r:id="rId7"/>
    <hyperlink ref="F132" r:id="rId8"/>
    <hyperlink ref="F136" r:id="rId9"/>
    <hyperlink ref="F140" r:id="rId10"/>
    <hyperlink ref="F147" r:id="rId11"/>
    <hyperlink ref="F155" r:id="rId12"/>
    <hyperlink ref="F167" r:id="rId13"/>
    <hyperlink ref="F171" r:id="rId14"/>
    <hyperlink ref="F178" r:id="rId15"/>
    <hyperlink ref="F186" r:id="rId16"/>
    <hyperlink ref="F194" r:id="rId17"/>
    <hyperlink ref="F203" r:id="rId18"/>
    <hyperlink ref="F211" r:id="rId19"/>
    <hyperlink ref="F215" r:id="rId20"/>
    <hyperlink ref="F223" r:id="rId21"/>
    <hyperlink ref="F228" r:id="rId22"/>
    <hyperlink ref="F234" r:id="rId23"/>
    <hyperlink ref="F238" r:id="rId24"/>
    <hyperlink ref="F242" r:id="rId25"/>
    <hyperlink ref="F246" r:id="rId26"/>
    <hyperlink ref="F250" r:id="rId27"/>
    <hyperlink ref="F254" r:id="rId28"/>
    <hyperlink ref="F258" r:id="rId29"/>
    <hyperlink ref="F262" r:id="rId30"/>
    <hyperlink ref="F266" r:id="rId31"/>
    <hyperlink ref="F270" r:id="rId32"/>
    <hyperlink ref="F274" r:id="rId33"/>
    <hyperlink ref="F281" r:id="rId34"/>
    <hyperlink ref="F285" r:id="rId35"/>
    <hyperlink ref="F290" r:id="rId36"/>
    <hyperlink ref="F294" r:id="rId37"/>
    <hyperlink ref="F298" r:id="rId38"/>
    <hyperlink ref="F302" r:id="rId39"/>
    <hyperlink ref="F306" r:id="rId40"/>
    <hyperlink ref="F308" r:id="rId41"/>
    <hyperlink ref="F310" r:id="rId42"/>
    <hyperlink ref="F313" r:id="rId43"/>
    <hyperlink ref="F317" r:id="rId44"/>
    <hyperlink ref="F321" r:id="rId45"/>
    <hyperlink ref="F324" r:id="rId46"/>
    <hyperlink ref="F328" r:id="rId47"/>
    <hyperlink ref="F332" r:id="rId48"/>
    <hyperlink ref="F335" r:id="rId49"/>
    <hyperlink ref="F339" r:id="rId50"/>
    <hyperlink ref="F345" r:id="rId51"/>
    <hyperlink ref="F349" r:id="rId52"/>
    <hyperlink ref="F353" r:id="rId53"/>
    <hyperlink ref="F357" r:id="rId54"/>
    <hyperlink ref="F361" r:id="rId55"/>
    <hyperlink ref="F365" r:id="rId56"/>
    <hyperlink ref="F369" r:id="rId57"/>
    <hyperlink ref="F379" r:id="rId58"/>
    <hyperlink ref="F383" r:id="rId59"/>
    <hyperlink ref="F392" r:id="rId60"/>
    <hyperlink ref="F396" r:id="rId61"/>
    <hyperlink ref="F401" r:id="rId62"/>
    <hyperlink ref="F404" r:id="rId63"/>
    <hyperlink ref="F409" r:id="rId64"/>
    <hyperlink ref="F414" r:id="rId65"/>
    <hyperlink ref="F419" r:id="rId66"/>
    <hyperlink ref="F425" r:id="rId67"/>
    <hyperlink ref="F433" r:id="rId68"/>
    <hyperlink ref="F436" r:id="rId69"/>
    <hyperlink ref="F440" r:id="rId70"/>
    <hyperlink ref="F444" r:id="rId71"/>
    <hyperlink ref="F448" r:id="rId72"/>
    <hyperlink ref="F451" r:id="rId73"/>
    <hyperlink ref="F460" r:id="rId74"/>
    <hyperlink ref="F469" r:id="rId75"/>
    <hyperlink ref="F473" r:id="rId76"/>
    <hyperlink ref="F477" r:id="rId77"/>
    <hyperlink ref="F486" r:id="rId78"/>
    <hyperlink ref="F492" r:id="rId79"/>
    <hyperlink ref="F498" r:id="rId80"/>
    <hyperlink ref="F504" r:id="rId81"/>
    <hyperlink ref="F511" r:id="rId82"/>
    <hyperlink ref="F517" r:id="rId83"/>
    <hyperlink ref="F520" r:id="rId84"/>
    <hyperlink ref="F524" r:id="rId85"/>
    <hyperlink ref="F528" r:id="rId86"/>
    <hyperlink ref="F532" r:id="rId87"/>
    <hyperlink ref="F536" r:id="rId8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7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0"/>
      <c r="C3" s="101"/>
      <c r="D3" s="101"/>
      <c r="E3" s="101"/>
      <c r="F3" s="101"/>
      <c r="G3" s="101"/>
      <c r="H3" s="22"/>
    </row>
    <row r="4" spans="1:8" s="1" customFormat="1" ht="24.95" customHeight="1">
      <c r="B4" s="22"/>
      <c r="C4" s="102" t="s">
        <v>867</v>
      </c>
      <c r="H4" s="22"/>
    </row>
    <row r="5" spans="1:8" s="1" customFormat="1" ht="12" customHeight="1">
      <c r="B5" s="22"/>
      <c r="C5" s="237" t="s">
        <v>13</v>
      </c>
      <c r="D5" s="384" t="s">
        <v>14</v>
      </c>
      <c r="E5" s="377"/>
      <c r="F5" s="377"/>
      <c r="H5" s="22"/>
    </row>
    <row r="6" spans="1:8" s="1" customFormat="1" ht="36.950000000000003" customHeight="1">
      <c r="B6" s="22"/>
      <c r="C6" s="238" t="s">
        <v>16</v>
      </c>
      <c r="D6" s="388" t="s">
        <v>17</v>
      </c>
      <c r="E6" s="377"/>
      <c r="F6" s="377"/>
      <c r="H6" s="22"/>
    </row>
    <row r="7" spans="1:8" s="1" customFormat="1" ht="16.5" customHeight="1">
      <c r="B7" s="22"/>
      <c r="C7" s="104" t="s">
        <v>23</v>
      </c>
      <c r="D7" s="107" t="str">
        <f>'Rekapitulace stavby'!AN8</f>
        <v>16. 2. 2025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6"/>
      <c r="B9" s="239"/>
      <c r="C9" s="240" t="s">
        <v>56</v>
      </c>
      <c r="D9" s="241" t="s">
        <v>57</v>
      </c>
      <c r="E9" s="241" t="s">
        <v>199</v>
      </c>
      <c r="F9" s="242" t="s">
        <v>868</v>
      </c>
      <c r="G9" s="146"/>
      <c r="H9" s="239"/>
    </row>
    <row r="10" spans="1:8" s="2" customFormat="1" ht="26.45" customHeight="1">
      <c r="A10" s="36"/>
      <c r="B10" s="41"/>
      <c r="C10" s="243" t="s">
        <v>80</v>
      </c>
      <c r="D10" s="243" t="s">
        <v>81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44" t="s">
        <v>99</v>
      </c>
      <c r="D11" s="245" t="s">
        <v>100</v>
      </c>
      <c r="E11" s="246" t="s">
        <v>88</v>
      </c>
      <c r="F11" s="247">
        <v>1139.5</v>
      </c>
      <c r="G11" s="36"/>
      <c r="H11" s="41"/>
    </row>
    <row r="12" spans="1:8" s="2" customFormat="1" ht="16.899999999999999" customHeight="1">
      <c r="A12" s="36"/>
      <c r="B12" s="41"/>
      <c r="C12" s="248" t="s">
        <v>19</v>
      </c>
      <c r="D12" s="248" t="s">
        <v>869</v>
      </c>
      <c r="E12" s="19" t="s">
        <v>19</v>
      </c>
      <c r="F12" s="249">
        <v>0</v>
      </c>
      <c r="G12" s="36"/>
      <c r="H12" s="41"/>
    </row>
    <row r="13" spans="1:8" s="2" customFormat="1" ht="16.899999999999999" customHeight="1">
      <c r="A13" s="36"/>
      <c r="B13" s="41"/>
      <c r="C13" s="248" t="s">
        <v>19</v>
      </c>
      <c r="D13" s="248" t="s">
        <v>870</v>
      </c>
      <c r="E13" s="19" t="s">
        <v>19</v>
      </c>
      <c r="F13" s="249">
        <v>88.1</v>
      </c>
      <c r="G13" s="36"/>
      <c r="H13" s="41"/>
    </row>
    <row r="14" spans="1:8" s="2" customFormat="1" ht="16.899999999999999" customHeight="1">
      <c r="A14" s="36"/>
      <c r="B14" s="41"/>
      <c r="C14" s="248" t="s">
        <v>19</v>
      </c>
      <c r="D14" s="248" t="s">
        <v>871</v>
      </c>
      <c r="E14" s="19" t="s">
        <v>19</v>
      </c>
      <c r="F14" s="249">
        <v>12.7</v>
      </c>
      <c r="G14" s="36"/>
      <c r="H14" s="41"/>
    </row>
    <row r="15" spans="1:8" s="2" customFormat="1" ht="16.899999999999999" customHeight="1">
      <c r="A15" s="36"/>
      <c r="B15" s="41"/>
      <c r="C15" s="248" t="s">
        <v>19</v>
      </c>
      <c r="D15" s="248" t="s">
        <v>872</v>
      </c>
      <c r="E15" s="19" t="s">
        <v>19</v>
      </c>
      <c r="F15" s="249">
        <v>100.8</v>
      </c>
      <c r="G15" s="36"/>
      <c r="H15" s="41"/>
    </row>
    <row r="16" spans="1:8" s="2" customFormat="1" ht="16.899999999999999" customHeight="1">
      <c r="A16" s="36"/>
      <c r="B16" s="41"/>
      <c r="C16" s="248" t="s">
        <v>19</v>
      </c>
      <c r="D16" s="248" t="s">
        <v>873</v>
      </c>
      <c r="E16" s="19" t="s">
        <v>19</v>
      </c>
      <c r="F16" s="249">
        <v>0</v>
      </c>
      <c r="G16" s="36"/>
      <c r="H16" s="41"/>
    </row>
    <row r="17" spans="1:8" s="2" customFormat="1" ht="16.899999999999999" customHeight="1">
      <c r="A17" s="36"/>
      <c r="B17" s="41"/>
      <c r="C17" s="248" t="s">
        <v>19</v>
      </c>
      <c r="D17" s="248" t="s">
        <v>874</v>
      </c>
      <c r="E17" s="19" t="s">
        <v>19</v>
      </c>
      <c r="F17" s="249">
        <v>128.69999999999999</v>
      </c>
      <c r="G17" s="36"/>
      <c r="H17" s="41"/>
    </row>
    <row r="18" spans="1:8" s="2" customFormat="1" ht="16.899999999999999" customHeight="1">
      <c r="A18" s="36"/>
      <c r="B18" s="41"/>
      <c r="C18" s="248" t="s">
        <v>19</v>
      </c>
      <c r="D18" s="248" t="s">
        <v>875</v>
      </c>
      <c r="E18" s="19" t="s">
        <v>19</v>
      </c>
      <c r="F18" s="249">
        <v>15.2</v>
      </c>
      <c r="G18" s="36"/>
      <c r="H18" s="41"/>
    </row>
    <row r="19" spans="1:8" s="2" customFormat="1" ht="16.899999999999999" customHeight="1">
      <c r="A19" s="36"/>
      <c r="B19" s="41"/>
      <c r="C19" s="248" t="s">
        <v>19</v>
      </c>
      <c r="D19" s="248" t="s">
        <v>872</v>
      </c>
      <c r="E19" s="19" t="s">
        <v>19</v>
      </c>
      <c r="F19" s="249">
        <v>143.9</v>
      </c>
      <c r="G19" s="36"/>
      <c r="H19" s="41"/>
    </row>
    <row r="20" spans="1:8" s="2" customFormat="1" ht="16.899999999999999" customHeight="1">
      <c r="A20" s="36"/>
      <c r="B20" s="41"/>
      <c r="C20" s="248" t="s">
        <v>19</v>
      </c>
      <c r="D20" s="248" t="s">
        <v>876</v>
      </c>
      <c r="E20" s="19" t="s">
        <v>19</v>
      </c>
      <c r="F20" s="249">
        <v>0</v>
      </c>
      <c r="G20" s="36"/>
      <c r="H20" s="41"/>
    </row>
    <row r="21" spans="1:8" s="2" customFormat="1" ht="16.899999999999999" customHeight="1">
      <c r="A21" s="36"/>
      <c r="B21" s="41"/>
      <c r="C21" s="248" t="s">
        <v>19</v>
      </c>
      <c r="D21" s="248" t="s">
        <v>877</v>
      </c>
      <c r="E21" s="19" t="s">
        <v>19</v>
      </c>
      <c r="F21" s="249">
        <v>45.2</v>
      </c>
      <c r="G21" s="36"/>
      <c r="H21" s="41"/>
    </row>
    <row r="22" spans="1:8" s="2" customFormat="1" ht="16.899999999999999" customHeight="1">
      <c r="A22" s="36"/>
      <c r="B22" s="41"/>
      <c r="C22" s="248" t="s">
        <v>19</v>
      </c>
      <c r="D22" s="248" t="s">
        <v>878</v>
      </c>
      <c r="E22" s="19" t="s">
        <v>19</v>
      </c>
      <c r="F22" s="249">
        <v>2.8</v>
      </c>
      <c r="G22" s="36"/>
      <c r="H22" s="41"/>
    </row>
    <row r="23" spans="1:8" s="2" customFormat="1" ht="16.899999999999999" customHeight="1">
      <c r="A23" s="36"/>
      <c r="B23" s="41"/>
      <c r="C23" s="248" t="s">
        <v>19</v>
      </c>
      <c r="D23" s="248" t="s">
        <v>872</v>
      </c>
      <c r="E23" s="19" t="s">
        <v>19</v>
      </c>
      <c r="F23" s="249">
        <v>48</v>
      </c>
      <c r="G23" s="36"/>
      <c r="H23" s="41"/>
    </row>
    <row r="24" spans="1:8" s="2" customFormat="1" ht="16.899999999999999" customHeight="1">
      <c r="A24" s="36"/>
      <c r="B24" s="41"/>
      <c r="C24" s="248" t="s">
        <v>19</v>
      </c>
      <c r="D24" s="248" t="s">
        <v>879</v>
      </c>
      <c r="E24" s="19" t="s">
        <v>19</v>
      </c>
      <c r="F24" s="249">
        <v>0</v>
      </c>
      <c r="G24" s="36"/>
      <c r="H24" s="41"/>
    </row>
    <row r="25" spans="1:8" s="2" customFormat="1" ht="16.899999999999999" customHeight="1">
      <c r="A25" s="36"/>
      <c r="B25" s="41"/>
      <c r="C25" s="248" t="s">
        <v>19</v>
      </c>
      <c r="D25" s="248" t="s">
        <v>880</v>
      </c>
      <c r="E25" s="19" t="s">
        <v>19</v>
      </c>
      <c r="F25" s="249">
        <v>364.9</v>
      </c>
      <c r="G25" s="36"/>
      <c r="H25" s="41"/>
    </row>
    <row r="26" spans="1:8" s="2" customFormat="1" ht="16.899999999999999" customHeight="1">
      <c r="A26" s="36"/>
      <c r="B26" s="41"/>
      <c r="C26" s="248" t="s">
        <v>19</v>
      </c>
      <c r="D26" s="248" t="s">
        <v>881</v>
      </c>
      <c r="E26" s="19" t="s">
        <v>19</v>
      </c>
      <c r="F26" s="249">
        <v>62.7</v>
      </c>
      <c r="G26" s="36"/>
      <c r="H26" s="41"/>
    </row>
    <row r="27" spans="1:8" s="2" customFormat="1" ht="16.899999999999999" customHeight="1">
      <c r="A27" s="36"/>
      <c r="B27" s="41"/>
      <c r="C27" s="248" t="s">
        <v>19</v>
      </c>
      <c r="D27" s="248" t="s">
        <v>872</v>
      </c>
      <c r="E27" s="19" t="s">
        <v>19</v>
      </c>
      <c r="F27" s="249">
        <v>427.6</v>
      </c>
      <c r="G27" s="36"/>
      <c r="H27" s="41"/>
    </row>
    <row r="28" spans="1:8" s="2" customFormat="1" ht="16.899999999999999" customHeight="1">
      <c r="A28" s="36"/>
      <c r="B28" s="41"/>
      <c r="C28" s="248" t="s">
        <v>19</v>
      </c>
      <c r="D28" s="248" t="s">
        <v>882</v>
      </c>
      <c r="E28" s="19" t="s">
        <v>19</v>
      </c>
      <c r="F28" s="249">
        <v>0</v>
      </c>
      <c r="G28" s="36"/>
      <c r="H28" s="41"/>
    </row>
    <row r="29" spans="1:8" s="2" customFormat="1" ht="16.899999999999999" customHeight="1">
      <c r="A29" s="36"/>
      <c r="B29" s="41"/>
      <c r="C29" s="248" t="s">
        <v>19</v>
      </c>
      <c r="D29" s="248" t="s">
        <v>883</v>
      </c>
      <c r="E29" s="19" t="s">
        <v>19</v>
      </c>
      <c r="F29" s="249">
        <v>42.8</v>
      </c>
      <c r="G29" s="36"/>
      <c r="H29" s="41"/>
    </row>
    <row r="30" spans="1:8" s="2" customFormat="1" ht="16.899999999999999" customHeight="1">
      <c r="A30" s="36"/>
      <c r="B30" s="41"/>
      <c r="C30" s="248" t="s">
        <v>19</v>
      </c>
      <c r="D30" s="248" t="s">
        <v>878</v>
      </c>
      <c r="E30" s="19" t="s">
        <v>19</v>
      </c>
      <c r="F30" s="249">
        <v>2.8</v>
      </c>
      <c r="G30" s="36"/>
      <c r="H30" s="41"/>
    </row>
    <row r="31" spans="1:8" s="2" customFormat="1" ht="16.899999999999999" customHeight="1">
      <c r="A31" s="36"/>
      <c r="B31" s="41"/>
      <c r="C31" s="248" t="s">
        <v>19</v>
      </c>
      <c r="D31" s="248" t="s">
        <v>872</v>
      </c>
      <c r="E31" s="19" t="s">
        <v>19</v>
      </c>
      <c r="F31" s="249">
        <v>45.6</v>
      </c>
      <c r="G31" s="36"/>
      <c r="H31" s="41"/>
    </row>
    <row r="32" spans="1:8" s="2" customFormat="1" ht="16.899999999999999" customHeight="1">
      <c r="A32" s="36"/>
      <c r="B32" s="41"/>
      <c r="C32" s="248" t="s">
        <v>19</v>
      </c>
      <c r="D32" s="248" t="s">
        <v>884</v>
      </c>
      <c r="E32" s="19" t="s">
        <v>19</v>
      </c>
      <c r="F32" s="249">
        <v>0</v>
      </c>
      <c r="G32" s="36"/>
      <c r="H32" s="41"/>
    </row>
    <row r="33" spans="1:8" s="2" customFormat="1" ht="16.899999999999999" customHeight="1">
      <c r="A33" s="36"/>
      <c r="B33" s="41"/>
      <c r="C33" s="248" t="s">
        <v>19</v>
      </c>
      <c r="D33" s="248" t="s">
        <v>885</v>
      </c>
      <c r="E33" s="19" t="s">
        <v>19</v>
      </c>
      <c r="F33" s="249">
        <v>352.6</v>
      </c>
      <c r="G33" s="36"/>
      <c r="H33" s="41"/>
    </row>
    <row r="34" spans="1:8" s="2" customFormat="1" ht="16.899999999999999" customHeight="1">
      <c r="A34" s="36"/>
      <c r="B34" s="41"/>
      <c r="C34" s="248" t="s">
        <v>19</v>
      </c>
      <c r="D34" s="248" t="s">
        <v>7</v>
      </c>
      <c r="E34" s="19" t="s">
        <v>19</v>
      </c>
      <c r="F34" s="249">
        <v>21</v>
      </c>
      <c r="G34" s="36"/>
      <c r="H34" s="41"/>
    </row>
    <row r="35" spans="1:8" s="2" customFormat="1" ht="16.899999999999999" customHeight="1">
      <c r="A35" s="36"/>
      <c r="B35" s="41"/>
      <c r="C35" s="248" t="s">
        <v>19</v>
      </c>
      <c r="D35" s="248" t="s">
        <v>872</v>
      </c>
      <c r="E35" s="19" t="s">
        <v>19</v>
      </c>
      <c r="F35" s="249">
        <v>373.6</v>
      </c>
      <c r="G35" s="36"/>
      <c r="H35" s="41"/>
    </row>
    <row r="36" spans="1:8" s="2" customFormat="1" ht="16.899999999999999" customHeight="1">
      <c r="A36" s="36"/>
      <c r="B36" s="41"/>
      <c r="C36" s="248" t="s">
        <v>19</v>
      </c>
      <c r="D36" s="248" t="s">
        <v>320</v>
      </c>
      <c r="E36" s="19" t="s">
        <v>19</v>
      </c>
      <c r="F36" s="249">
        <v>1139.5</v>
      </c>
      <c r="G36" s="36"/>
      <c r="H36" s="41"/>
    </row>
    <row r="37" spans="1:8" s="2" customFormat="1" ht="16.899999999999999" customHeight="1">
      <c r="A37" s="36"/>
      <c r="B37" s="41"/>
      <c r="C37" s="250" t="s">
        <v>886</v>
      </c>
      <c r="D37" s="36"/>
      <c r="E37" s="36"/>
      <c r="F37" s="36"/>
      <c r="G37" s="36"/>
      <c r="H37" s="41"/>
    </row>
    <row r="38" spans="1:8" s="2" customFormat="1" ht="22.5">
      <c r="A38" s="36"/>
      <c r="B38" s="41"/>
      <c r="C38" s="248" t="s">
        <v>439</v>
      </c>
      <c r="D38" s="248" t="s">
        <v>887</v>
      </c>
      <c r="E38" s="19" t="s">
        <v>88</v>
      </c>
      <c r="F38" s="249">
        <v>1139.5</v>
      </c>
      <c r="G38" s="36"/>
      <c r="H38" s="41"/>
    </row>
    <row r="39" spans="1:8" s="2" customFormat="1" ht="16.899999999999999" customHeight="1">
      <c r="A39" s="36"/>
      <c r="B39" s="41"/>
      <c r="C39" s="248" t="s">
        <v>456</v>
      </c>
      <c r="D39" s="248" t="s">
        <v>457</v>
      </c>
      <c r="E39" s="19" t="s">
        <v>88</v>
      </c>
      <c r="F39" s="249">
        <v>1741.9</v>
      </c>
      <c r="G39" s="36"/>
      <c r="H39" s="41"/>
    </row>
    <row r="40" spans="1:8" s="2" customFormat="1" ht="16.899999999999999" customHeight="1">
      <c r="A40" s="36"/>
      <c r="B40" s="41"/>
      <c r="C40" s="244" t="s">
        <v>102</v>
      </c>
      <c r="D40" s="245" t="s">
        <v>103</v>
      </c>
      <c r="E40" s="246" t="s">
        <v>88</v>
      </c>
      <c r="F40" s="247">
        <v>597.4</v>
      </c>
      <c r="G40" s="36"/>
      <c r="H40" s="41"/>
    </row>
    <row r="41" spans="1:8" s="2" customFormat="1" ht="16.899999999999999" customHeight="1">
      <c r="A41" s="36"/>
      <c r="B41" s="41"/>
      <c r="C41" s="248" t="s">
        <v>19</v>
      </c>
      <c r="D41" s="248" t="s">
        <v>888</v>
      </c>
      <c r="E41" s="19" t="s">
        <v>19</v>
      </c>
      <c r="F41" s="249">
        <v>0</v>
      </c>
      <c r="G41" s="36"/>
      <c r="H41" s="41"/>
    </row>
    <row r="42" spans="1:8" s="2" customFormat="1" ht="16.899999999999999" customHeight="1">
      <c r="A42" s="36"/>
      <c r="B42" s="41"/>
      <c r="C42" s="248" t="s">
        <v>19</v>
      </c>
      <c r="D42" s="248" t="s">
        <v>889</v>
      </c>
      <c r="E42" s="19" t="s">
        <v>19</v>
      </c>
      <c r="F42" s="249">
        <v>100.7</v>
      </c>
      <c r="G42" s="36"/>
      <c r="H42" s="41"/>
    </row>
    <row r="43" spans="1:8" s="2" customFormat="1" ht="16.899999999999999" customHeight="1">
      <c r="A43" s="36"/>
      <c r="B43" s="41"/>
      <c r="C43" s="248" t="s">
        <v>19</v>
      </c>
      <c r="D43" s="248" t="s">
        <v>890</v>
      </c>
      <c r="E43" s="19" t="s">
        <v>19</v>
      </c>
      <c r="F43" s="249">
        <v>18.2</v>
      </c>
      <c r="G43" s="36"/>
      <c r="H43" s="41"/>
    </row>
    <row r="44" spans="1:8" s="2" customFormat="1" ht="16.899999999999999" customHeight="1">
      <c r="A44" s="36"/>
      <c r="B44" s="41"/>
      <c r="C44" s="248" t="s">
        <v>19</v>
      </c>
      <c r="D44" s="248" t="s">
        <v>872</v>
      </c>
      <c r="E44" s="19" t="s">
        <v>19</v>
      </c>
      <c r="F44" s="249">
        <v>118.9</v>
      </c>
      <c r="G44" s="36"/>
      <c r="H44" s="41"/>
    </row>
    <row r="45" spans="1:8" s="2" customFormat="1" ht="16.899999999999999" customHeight="1">
      <c r="A45" s="36"/>
      <c r="B45" s="41"/>
      <c r="C45" s="248" t="s">
        <v>19</v>
      </c>
      <c r="D45" s="248" t="s">
        <v>891</v>
      </c>
      <c r="E45" s="19" t="s">
        <v>19</v>
      </c>
      <c r="F45" s="249">
        <v>0</v>
      </c>
      <c r="G45" s="36"/>
      <c r="H45" s="41"/>
    </row>
    <row r="46" spans="1:8" s="2" customFormat="1" ht="16.899999999999999" customHeight="1">
      <c r="A46" s="36"/>
      <c r="B46" s="41"/>
      <c r="C46" s="248" t="s">
        <v>19</v>
      </c>
      <c r="D46" s="248" t="s">
        <v>892</v>
      </c>
      <c r="E46" s="19" t="s">
        <v>19</v>
      </c>
      <c r="F46" s="249">
        <v>60.5</v>
      </c>
      <c r="G46" s="36"/>
      <c r="H46" s="41"/>
    </row>
    <row r="47" spans="1:8" s="2" customFormat="1" ht="16.899999999999999" customHeight="1">
      <c r="A47" s="36"/>
      <c r="B47" s="41"/>
      <c r="C47" s="248" t="s">
        <v>19</v>
      </c>
      <c r="D47" s="248" t="s">
        <v>893</v>
      </c>
      <c r="E47" s="19" t="s">
        <v>19</v>
      </c>
      <c r="F47" s="249">
        <v>1.1000000000000001</v>
      </c>
      <c r="G47" s="36"/>
      <c r="H47" s="41"/>
    </row>
    <row r="48" spans="1:8" s="2" customFormat="1" ht="16.899999999999999" customHeight="1">
      <c r="A48" s="36"/>
      <c r="B48" s="41"/>
      <c r="C48" s="248" t="s">
        <v>19</v>
      </c>
      <c r="D48" s="248" t="s">
        <v>872</v>
      </c>
      <c r="E48" s="19" t="s">
        <v>19</v>
      </c>
      <c r="F48" s="249">
        <v>61.6</v>
      </c>
      <c r="G48" s="36"/>
      <c r="H48" s="41"/>
    </row>
    <row r="49" spans="1:8" s="2" customFormat="1" ht="16.899999999999999" customHeight="1">
      <c r="A49" s="36"/>
      <c r="B49" s="41"/>
      <c r="C49" s="248" t="s">
        <v>19</v>
      </c>
      <c r="D49" s="248" t="s">
        <v>894</v>
      </c>
      <c r="E49" s="19" t="s">
        <v>19</v>
      </c>
      <c r="F49" s="249">
        <v>0</v>
      </c>
      <c r="G49" s="36"/>
      <c r="H49" s="41"/>
    </row>
    <row r="50" spans="1:8" s="2" customFormat="1" ht="16.899999999999999" customHeight="1">
      <c r="A50" s="36"/>
      <c r="B50" s="41"/>
      <c r="C50" s="248" t="s">
        <v>19</v>
      </c>
      <c r="D50" s="248" t="s">
        <v>895</v>
      </c>
      <c r="E50" s="19" t="s">
        <v>19</v>
      </c>
      <c r="F50" s="249">
        <v>175.8</v>
      </c>
      <c r="G50" s="36"/>
      <c r="H50" s="41"/>
    </row>
    <row r="51" spans="1:8" s="2" customFormat="1" ht="16.899999999999999" customHeight="1">
      <c r="A51" s="36"/>
      <c r="B51" s="41"/>
      <c r="C51" s="248" t="s">
        <v>19</v>
      </c>
      <c r="D51" s="248" t="s">
        <v>896</v>
      </c>
      <c r="E51" s="19" t="s">
        <v>19</v>
      </c>
      <c r="F51" s="249">
        <v>12.6</v>
      </c>
      <c r="G51" s="36"/>
      <c r="H51" s="41"/>
    </row>
    <row r="52" spans="1:8" s="2" customFormat="1" ht="16.899999999999999" customHeight="1">
      <c r="A52" s="36"/>
      <c r="B52" s="41"/>
      <c r="C52" s="248" t="s">
        <v>19</v>
      </c>
      <c r="D52" s="248" t="s">
        <v>872</v>
      </c>
      <c r="E52" s="19" t="s">
        <v>19</v>
      </c>
      <c r="F52" s="249">
        <v>188.4</v>
      </c>
      <c r="G52" s="36"/>
      <c r="H52" s="41"/>
    </row>
    <row r="53" spans="1:8" s="2" customFormat="1" ht="16.899999999999999" customHeight="1">
      <c r="A53" s="36"/>
      <c r="B53" s="41"/>
      <c r="C53" s="248" t="s">
        <v>19</v>
      </c>
      <c r="D53" s="248" t="s">
        <v>897</v>
      </c>
      <c r="E53" s="19" t="s">
        <v>19</v>
      </c>
      <c r="F53" s="249">
        <v>0</v>
      </c>
      <c r="G53" s="36"/>
      <c r="H53" s="41"/>
    </row>
    <row r="54" spans="1:8" s="2" customFormat="1" ht="16.899999999999999" customHeight="1">
      <c r="A54" s="36"/>
      <c r="B54" s="41"/>
      <c r="C54" s="248" t="s">
        <v>19</v>
      </c>
      <c r="D54" s="248" t="s">
        <v>898</v>
      </c>
      <c r="E54" s="19" t="s">
        <v>19</v>
      </c>
      <c r="F54" s="249">
        <v>80.2</v>
      </c>
      <c r="G54" s="36"/>
      <c r="H54" s="41"/>
    </row>
    <row r="55" spans="1:8" s="2" customFormat="1" ht="16.899999999999999" customHeight="1">
      <c r="A55" s="36"/>
      <c r="B55" s="41"/>
      <c r="C55" s="248" t="s">
        <v>19</v>
      </c>
      <c r="D55" s="248" t="s">
        <v>899</v>
      </c>
      <c r="E55" s="19" t="s">
        <v>19</v>
      </c>
      <c r="F55" s="249">
        <v>16.8</v>
      </c>
      <c r="G55" s="36"/>
      <c r="H55" s="41"/>
    </row>
    <row r="56" spans="1:8" s="2" customFormat="1" ht="16.899999999999999" customHeight="1">
      <c r="A56" s="36"/>
      <c r="B56" s="41"/>
      <c r="C56" s="248" t="s">
        <v>19</v>
      </c>
      <c r="D56" s="248" t="s">
        <v>872</v>
      </c>
      <c r="E56" s="19" t="s">
        <v>19</v>
      </c>
      <c r="F56" s="249">
        <v>97</v>
      </c>
      <c r="G56" s="36"/>
      <c r="H56" s="41"/>
    </row>
    <row r="57" spans="1:8" s="2" customFormat="1" ht="16.899999999999999" customHeight="1">
      <c r="A57" s="36"/>
      <c r="B57" s="41"/>
      <c r="C57" s="248" t="s">
        <v>19</v>
      </c>
      <c r="D57" s="248" t="s">
        <v>900</v>
      </c>
      <c r="E57" s="19" t="s">
        <v>19</v>
      </c>
      <c r="F57" s="249">
        <v>0</v>
      </c>
      <c r="G57" s="36"/>
      <c r="H57" s="41"/>
    </row>
    <row r="58" spans="1:8" s="2" customFormat="1" ht="16.899999999999999" customHeight="1">
      <c r="A58" s="36"/>
      <c r="B58" s="41"/>
      <c r="C58" s="248" t="s">
        <v>19</v>
      </c>
      <c r="D58" s="248" t="s">
        <v>901</v>
      </c>
      <c r="E58" s="19" t="s">
        <v>19</v>
      </c>
      <c r="F58" s="249">
        <v>91.9</v>
      </c>
      <c r="G58" s="36"/>
      <c r="H58" s="41"/>
    </row>
    <row r="59" spans="1:8" s="2" customFormat="1" ht="16.899999999999999" customHeight="1">
      <c r="A59" s="36"/>
      <c r="B59" s="41"/>
      <c r="C59" s="248" t="s">
        <v>19</v>
      </c>
      <c r="D59" s="248" t="s">
        <v>902</v>
      </c>
      <c r="E59" s="19" t="s">
        <v>19</v>
      </c>
      <c r="F59" s="249">
        <v>24.7</v>
      </c>
      <c r="G59" s="36"/>
      <c r="H59" s="41"/>
    </row>
    <row r="60" spans="1:8" s="2" customFormat="1" ht="16.899999999999999" customHeight="1">
      <c r="A60" s="36"/>
      <c r="B60" s="41"/>
      <c r="C60" s="248" t="s">
        <v>19</v>
      </c>
      <c r="D60" s="248" t="s">
        <v>903</v>
      </c>
      <c r="E60" s="19" t="s">
        <v>19</v>
      </c>
      <c r="F60" s="249">
        <v>14.9</v>
      </c>
      <c r="G60" s="36"/>
      <c r="H60" s="41"/>
    </row>
    <row r="61" spans="1:8" s="2" customFormat="1" ht="16.899999999999999" customHeight="1">
      <c r="A61" s="36"/>
      <c r="B61" s="41"/>
      <c r="C61" s="248" t="s">
        <v>19</v>
      </c>
      <c r="D61" s="248" t="s">
        <v>872</v>
      </c>
      <c r="E61" s="19" t="s">
        <v>19</v>
      </c>
      <c r="F61" s="249">
        <v>131.5</v>
      </c>
      <c r="G61" s="36"/>
      <c r="H61" s="41"/>
    </row>
    <row r="62" spans="1:8" s="2" customFormat="1" ht="16.899999999999999" customHeight="1">
      <c r="A62" s="36"/>
      <c r="B62" s="41"/>
      <c r="C62" s="248" t="s">
        <v>19</v>
      </c>
      <c r="D62" s="248" t="s">
        <v>320</v>
      </c>
      <c r="E62" s="19" t="s">
        <v>19</v>
      </c>
      <c r="F62" s="249">
        <v>597.4</v>
      </c>
      <c r="G62" s="36"/>
      <c r="H62" s="41"/>
    </row>
    <row r="63" spans="1:8" s="2" customFormat="1" ht="16.899999999999999" customHeight="1">
      <c r="A63" s="36"/>
      <c r="B63" s="41"/>
      <c r="C63" s="250" t="s">
        <v>886</v>
      </c>
      <c r="D63" s="36"/>
      <c r="E63" s="36"/>
      <c r="F63" s="36"/>
      <c r="G63" s="36"/>
      <c r="H63" s="41"/>
    </row>
    <row r="64" spans="1:8" s="2" customFormat="1" ht="22.5">
      <c r="A64" s="36"/>
      <c r="B64" s="41"/>
      <c r="C64" s="248" t="s">
        <v>444</v>
      </c>
      <c r="D64" s="248" t="s">
        <v>904</v>
      </c>
      <c r="E64" s="19" t="s">
        <v>88</v>
      </c>
      <c r="F64" s="249">
        <v>597.4</v>
      </c>
      <c r="G64" s="36"/>
      <c r="H64" s="41"/>
    </row>
    <row r="65" spans="1:8" s="2" customFormat="1" ht="16.899999999999999" customHeight="1">
      <c r="A65" s="36"/>
      <c r="B65" s="41"/>
      <c r="C65" s="248" t="s">
        <v>456</v>
      </c>
      <c r="D65" s="248" t="s">
        <v>457</v>
      </c>
      <c r="E65" s="19" t="s">
        <v>88</v>
      </c>
      <c r="F65" s="249">
        <v>1741.9</v>
      </c>
      <c r="G65" s="36"/>
      <c r="H65" s="41"/>
    </row>
    <row r="66" spans="1:8" s="2" customFormat="1" ht="16.899999999999999" customHeight="1">
      <c r="A66" s="36"/>
      <c r="B66" s="41"/>
      <c r="C66" s="244" t="s">
        <v>105</v>
      </c>
      <c r="D66" s="245" t="s">
        <v>106</v>
      </c>
      <c r="E66" s="246" t="s">
        <v>88</v>
      </c>
      <c r="F66" s="247">
        <v>5</v>
      </c>
      <c r="G66" s="36"/>
      <c r="H66" s="41"/>
    </row>
    <row r="67" spans="1:8" s="2" customFormat="1" ht="16.899999999999999" customHeight="1">
      <c r="A67" s="36"/>
      <c r="B67" s="41"/>
      <c r="C67" s="248" t="s">
        <v>19</v>
      </c>
      <c r="D67" s="248" t="s">
        <v>900</v>
      </c>
      <c r="E67" s="19" t="s">
        <v>19</v>
      </c>
      <c r="F67" s="249">
        <v>0</v>
      </c>
      <c r="G67" s="36"/>
      <c r="H67" s="41"/>
    </row>
    <row r="68" spans="1:8" s="2" customFormat="1" ht="16.899999999999999" customHeight="1">
      <c r="A68" s="36"/>
      <c r="B68" s="41"/>
      <c r="C68" s="248" t="s">
        <v>19</v>
      </c>
      <c r="D68" s="248" t="s">
        <v>905</v>
      </c>
      <c r="E68" s="19" t="s">
        <v>19</v>
      </c>
      <c r="F68" s="249">
        <v>4</v>
      </c>
      <c r="G68" s="36"/>
      <c r="H68" s="41"/>
    </row>
    <row r="69" spans="1:8" s="2" customFormat="1" ht="16.899999999999999" customHeight="1">
      <c r="A69" s="36"/>
      <c r="B69" s="41"/>
      <c r="C69" s="248" t="s">
        <v>19</v>
      </c>
      <c r="D69" s="248" t="s">
        <v>906</v>
      </c>
      <c r="E69" s="19" t="s">
        <v>19</v>
      </c>
      <c r="F69" s="249">
        <v>1</v>
      </c>
      <c r="G69" s="36"/>
      <c r="H69" s="41"/>
    </row>
    <row r="70" spans="1:8" s="2" customFormat="1" ht="16.899999999999999" customHeight="1">
      <c r="A70" s="36"/>
      <c r="B70" s="41"/>
      <c r="C70" s="248" t="s">
        <v>19</v>
      </c>
      <c r="D70" s="248" t="s">
        <v>320</v>
      </c>
      <c r="E70" s="19" t="s">
        <v>19</v>
      </c>
      <c r="F70" s="249">
        <v>5</v>
      </c>
      <c r="G70" s="36"/>
      <c r="H70" s="41"/>
    </row>
    <row r="71" spans="1:8" s="2" customFormat="1" ht="16.899999999999999" customHeight="1">
      <c r="A71" s="36"/>
      <c r="B71" s="41"/>
      <c r="C71" s="250" t="s">
        <v>886</v>
      </c>
      <c r="D71" s="36"/>
      <c r="E71" s="36"/>
      <c r="F71" s="36"/>
      <c r="G71" s="36"/>
      <c r="H71" s="41"/>
    </row>
    <row r="72" spans="1:8" s="2" customFormat="1" ht="16.899999999999999" customHeight="1">
      <c r="A72" s="36"/>
      <c r="B72" s="41"/>
      <c r="C72" s="248" t="s">
        <v>713</v>
      </c>
      <c r="D72" s="248" t="s">
        <v>907</v>
      </c>
      <c r="E72" s="19" t="s">
        <v>88</v>
      </c>
      <c r="F72" s="249">
        <v>5.25</v>
      </c>
      <c r="G72" s="36"/>
      <c r="H72" s="41"/>
    </row>
    <row r="73" spans="1:8" s="2" customFormat="1" ht="16.899999999999999" customHeight="1">
      <c r="A73" s="36"/>
      <c r="B73" s="41"/>
      <c r="C73" s="248" t="s">
        <v>719</v>
      </c>
      <c r="D73" s="248" t="s">
        <v>908</v>
      </c>
      <c r="E73" s="19" t="s">
        <v>88</v>
      </c>
      <c r="F73" s="249">
        <v>5.25</v>
      </c>
      <c r="G73" s="36"/>
      <c r="H73" s="41"/>
    </row>
    <row r="74" spans="1:8" s="2" customFormat="1" ht="16.899999999999999" customHeight="1">
      <c r="A74" s="36"/>
      <c r="B74" s="41"/>
      <c r="C74" s="248" t="s">
        <v>450</v>
      </c>
      <c r="D74" s="248" t="s">
        <v>909</v>
      </c>
      <c r="E74" s="19" t="s">
        <v>88</v>
      </c>
      <c r="F74" s="249">
        <v>5</v>
      </c>
      <c r="G74" s="36"/>
      <c r="H74" s="41"/>
    </row>
    <row r="75" spans="1:8" s="2" customFormat="1" ht="16.899999999999999" customHeight="1">
      <c r="A75" s="36"/>
      <c r="B75" s="41"/>
      <c r="C75" s="248" t="s">
        <v>456</v>
      </c>
      <c r="D75" s="248" t="s">
        <v>457</v>
      </c>
      <c r="E75" s="19" t="s">
        <v>88</v>
      </c>
      <c r="F75" s="249">
        <v>1741.9</v>
      </c>
      <c r="G75" s="36"/>
      <c r="H75" s="41"/>
    </row>
    <row r="76" spans="1:8" s="2" customFormat="1" ht="16.899999999999999" customHeight="1">
      <c r="A76" s="36"/>
      <c r="B76" s="41"/>
      <c r="C76" s="244" t="s">
        <v>109</v>
      </c>
      <c r="D76" s="245" t="s">
        <v>110</v>
      </c>
      <c r="E76" s="246" t="s">
        <v>93</v>
      </c>
      <c r="F76" s="247">
        <v>147.30000000000001</v>
      </c>
      <c r="G76" s="36"/>
      <c r="H76" s="41"/>
    </row>
    <row r="77" spans="1:8" s="2" customFormat="1" ht="16.899999999999999" customHeight="1">
      <c r="A77" s="36"/>
      <c r="B77" s="41"/>
      <c r="C77" s="248" t="s">
        <v>19</v>
      </c>
      <c r="D77" s="248" t="s">
        <v>869</v>
      </c>
      <c r="E77" s="19" t="s">
        <v>19</v>
      </c>
      <c r="F77" s="249">
        <v>0</v>
      </c>
      <c r="G77" s="36"/>
      <c r="H77" s="41"/>
    </row>
    <row r="78" spans="1:8" s="2" customFormat="1" ht="16.899999999999999" customHeight="1">
      <c r="A78" s="36"/>
      <c r="B78" s="41"/>
      <c r="C78" s="248" t="s">
        <v>19</v>
      </c>
      <c r="D78" s="248" t="s">
        <v>75</v>
      </c>
      <c r="E78" s="19" t="s">
        <v>19</v>
      </c>
      <c r="F78" s="249">
        <v>0</v>
      </c>
      <c r="G78" s="36"/>
      <c r="H78" s="41"/>
    </row>
    <row r="79" spans="1:8" s="2" customFormat="1" ht="16.899999999999999" customHeight="1">
      <c r="A79" s="36"/>
      <c r="B79" s="41"/>
      <c r="C79" s="248" t="s">
        <v>19</v>
      </c>
      <c r="D79" s="248" t="s">
        <v>873</v>
      </c>
      <c r="E79" s="19" t="s">
        <v>19</v>
      </c>
      <c r="F79" s="249">
        <v>0</v>
      </c>
      <c r="G79" s="36"/>
      <c r="H79" s="41"/>
    </row>
    <row r="80" spans="1:8" s="2" customFormat="1" ht="16.899999999999999" customHeight="1">
      <c r="A80" s="36"/>
      <c r="B80" s="41"/>
      <c r="C80" s="248" t="s">
        <v>19</v>
      </c>
      <c r="D80" s="248" t="s">
        <v>910</v>
      </c>
      <c r="E80" s="19" t="s">
        <v>19</v>
      </c>
      <c r="F80" s="249">
        <v>14.2</v>
      </c>
      <c r="G80" s="36"/>
      <c r="H80" s="41"/>
    </row>
    <row r="81" spans="1:8" s="2" customFormat="1" ht="16.899999999999999" customHeight="1">
      <c r="A81" s="36"/>
      <c r="B81" s="41"/>
      <c r="C81" s="248" t="s">
        <v>19</v>
      </c>
      <c r="D81" s="248" t="s">
        <v>876</v>
      </c>
      <c r="E81" s="19" t="s">
        <v>19</v>
      </c>
      <c r="F81" s="249">
        <v>0</v>
      </c>
      <c r="G81" s="36"/>
      <c r="H81" s="41"/>
    </row>
    <row r="82" spans="1:8" s="2" customFormat="1" ht="16.899999999999999" customHeight="1">
      <c r="A82" s="36"/>
      <c r="B82" s="41"/>
      <c r="C82" s="248" t="s">
        <v>19</v>
      </c>
      <c r="D82" s="248" t="s">
        <v>911</v>
      </c>
      <c r="E82" s="19" t="s">
        <v>19</v>
      </c>
      <c r="F82" s="249">
        <v>14.8</v>
      </c>
      <c r="G82" s="36"/>
      <c r="H82" s="41"/>
    </row>
    <row r="83" spans="1:8" s="2" customFormat="1" ht="16.899999999999999" customHeight="1">
      <c r="A83" s="36"/>
      <c r="B83" s="41"/>
      <c r="C83" s="248" t="s">
        <v>19</v>
      </c>
      <c r="D83" s="248" t="s">
        <v>879</v>
      </c>
      <c r="E83" s="19" t="s">
        <v>19</v>
      </c>
      <c r="F83" s="249">
        <v>0</v>
      </c>
      <c r="G83" s="36"/>
      <c r="H83" s="41"/>
    </row>
    <row r="84" spans="1:8" s="2" customFormat="1" ht="16.899999999999999" customHeight="1">
      <c r="A84" s="36"/>
      <c r="B84" s="41"/>
      <c r="C84" s="248" t="s">
        <v>19</v>
      </c>
      <c r="D84" s="248" t="s">
        <v>912</v>
      </c>
      <c r="E84" s="19" t="s">
        <v>19</v>
      </c>
      <c r="F84" s="249">
        <v>11.6</v>
      </c>
      <c r="G84" s="36"/>
      <c r="H84" s="41"/>
    </row>
    <row r="85" spans="1:8" s="2" customFormat="1" ht="16.899999999999999" customHeight="1">
      <c r="A85" s="36"/>
      <c r="B85" s="41"/>
      <c r="C85" s="248" t="s">
        <v>19</v>
      </c>
      <c r="D85" s="248" t="s">
        <v>882</v>
      </c>
      <c r="E85" s="19" t="s">
        <v>19</v>
      </c>
      <c r="F85" s="249">
        <v>0</v>
      </c>
      <c r="G85" s="36"/>
      <c r="H85" s="41"/>
    </row>
    <row r="86" spans="1:8" s="2" customFormat="1" ht="16.899999999999999" customHeight="1">
      <c r="A86" s="36"/>
      <c r="B86" s="41"/>
      <c r="C86" s="248" t="s">
        <v>19</v>
      </c>
      <c r="D86" s="248" t="s">
        <v>438</v>
      </c>
      <c r="E86" s="19" t="s">
        <v>19</v>
      </c>
      <c r="F86" s="249">
        <v>14</v>
      </c>
      <c r="G86" s="36"/>
      <c r="H86" s="41"/>
    </row>
    <row r="87" spans="1:8" s="2" customFormat="1" ht="16.899999999999999" customHeight="1">
      <c r="A87" s="36"/>
      <c r="B87" s="41"/>
      <c r="C87" s="248" t="s">
        <v>19</v>
      </c>
      <c r="D87" s="248" t="s">
        <v>884</v>
      </c>
      <c r="E87" s="19" t="s">
        <v>19</v>
      </c>
      <c r="F87" s="249">
        <v>0</v>
      </c>
      <c r="G87" s="36"/>
      <c r="H87" s="41"/>
    </row>
    <row r="88" spans="1:8" s="2" customFormat="1" ht="16.899999999999999" customHeight="1">
      <c r="A88" s="36"/>
      <c r="B88" s="41"/>
      <c r="C88" s="248" t="s">
        <v>19</v>
      </c>
      <c r="D88" s="248" t="s">
        <v>913</v>
      </c>
      <c r="E88" s="19" t="s">
        <v>19</v>
      </c>
      <c r="F88" s="249">
        <v>30.8</v>
      </c>
      <c r="G88" s="36"/>
      <c r="H88" s="41"/>
    </row>
    <row r="89" spans="1:8" s="2" customFormat="1" ht="16.899999999999999" customHeight="1">
      <c r="A89" s="36"/>
      <c r="B89" s="41"/>
      <c r="C89" s="248" t="s">
        <v>19</v>
      </c>
      <c r="D89" s="248" t="s">
        <v>888</v>
      </c>
      <c r="E89" s="19" t="s">
        <v>19</v>
      </c>
      <c r="F89" s="249">
        <v>0</v>
      </c>
      <c r="G89" s="36"/>
      <c r="H89" s="41"/>
    </row>
    <row r="90" spans="1:8" s="2" customFormat="1" ht="16.899999999999999" customHeight="1">
      <c r="A90" s="36"/>
      <c r="B90" s="41"/>
      <c r="C90" s="248" t="s">
        <v>19</v>
      </c>
      <c r="D90" s="248" t="s">
        <v>903</v>
      </c>
      <c r="E90" s="19" t="s">
        <v>19</v>
      </c>
      <c r="F90" s="249">
        <v>14.9</v>
      </c>
      <c r="G90" s="36"/>
      <c r="H90" s="41"/>
    </row>
    <row r="91" spans="1:8" s="2" customFormat="1" ht="16.899999999999999" customHeight="1">
      <c r="A91" s="36"/>
      <c r="B91" s="41"/>
      <c r="C91" s="248" t="s">
        <v>19</v>
      </c>
      <c r="D91" s="248" t="s">
        <v>891</v>
      </c>
      <c r="E91" s="19" t="s">
        <v>19</v>
      </c>
      <c r="F91" s="249">
        <v>0</v>
      </c>
      <c r="G91" s="36"/>
      <c r="H91" s="41"/>
    </row>
    <row r="92" spans="1:8" s="2" customFormat="1" ht="16.899999999999999" customHeight="1">
      <c r="A92" s="36"/>
      <c r="B92" s="41"/>
      <c r="C92" s="248" t="s">
        <v>19</v>
      </c>
      <c r="D92" s="248" t="s">
        <v>75</v>
      </c>
      <c r="E92" s="19" t="s">
        <v>19</v>
      </c>
      <c r="F92" s="249">
        <v>0</v>
      </c>
      <c r="G92" s="36"/>
      <c r="H92" s="41"/>
    </row>
    <row r="93" spans="1:8" s="2" customFormat="1" ht="16.899999999999999" customHeight="1">
      <c r="A93" s="36"/>
      <c r="B93" s="41"/>
      <c r="C93" s="248" t="s">
        <v>19</v>
      </c>
      <c r="D93" s="248" t="s">
        <v>894</v>
      </c>
      <c r="E93" s="19" t="s">
        <v>19</v>
      </c>
      <c r="F93" s="249">
        <v>0</v>
      </c>
      <c r="G93" s="36"/>
      <c r="H93" s="41"/>
    </row>
    <row r="94" spans="1:8" s="2" customFormat="1" ht="16.899999999999999" customHeight="1">
      <c r="A94" s="36"/>
      <c r="B94" s="41"/>
      <c r="C94" s="248" t="s">
        <v>19</v>
      </c>
      <c r="D94" s="248" t="s">
        <v>914</v>
      </c>
      <c r="E94" s="19" t="s">
        <v>19</v>
      </c>
      <c r="F94" s="249">
        <v>17.8</v>
      </c>
      <c r="G94" s="36"/>
      <c r="H94" s="41"/>
    </row>
    <row r="95" spans="1:8" s="2" customFormat="1" ht="16.899999999999999" customHeight="1">
      <c r="A95" s="36"/>
      <c r="B95" s="41"/>
      <c r="C95" s="248" t="s">
        <v>19</v>
      </c>
      <c r="D95" s="248" t="s">
        <v>915</v>
      </c>
      <c r="E95" s="19" t="s">
        <v>19</v>
      </c>
      <c r="F95" s="249">
        <v>10.4</v>
      </c>
      <c r="G95" s="36"/>
      <c r="H95" s="41"/>
    </row>
    <row r="96" spans="1:8" s="2" customFormat="1" ht="16.899999999999999" customHeight="1">
      <c r="A96" s="36"/>
      <c r="B96" s="41"/>
      <c r="C96" s="248" t="s">
        <v>19</v>
      </c>
      <c r="D96" s="248" t="s">
        <v>897</v>
      </c>
      <c r="E96" s="19" t="s">
        <v>19</v>
      </c>
      <c r="F96" s="249">
        <v>0</v>
      </c>
      <c r="G96" s="36"/>
      <c r="H96" s="41"/>
    </row>
    <row r="97" spans="1:8" s="2" customFormat="1" ht="16.899999999999999" customHeight="1">
      <c r="A97" s="36"/>
      <c r="B97" s="41"/>
      <c r="C97" s="248" t="s">
        <v>19</v>
      </c>
      <c r="D97" s="248" t="s">
        <v>75</v>
      </c>
      <c r="E97" s="19" t="s">
        <v>19</v>
      </c>
      <c r="F97" s="249">
        <v>0</v>
      </c>
      <c r="G97" s="36"/>
      <c r="H97" s="41"/>
    </row>
    <row r="98" spans="1:8" s="2" customFormat="1" ht="16.899999999999999" customHeight="1">
      <c r="A98" s="36"/>
      <c r="B98" s="41"/>
      <c r="C98" s="248" t="s">
        <v>19</v>
      </c>
      <c r="D98" s="248" t="s">
        <v>900</v>
      </c>
      <c r="E98" s="19" t="s">
        <v>19</v>
      </c>
      <c r="F98" s="249">
        <v>0</v>
      </c>
      <c r="G98" s="36"/>
      <c r="H98" s="41"/>
    </row>
    <row r="99" spans="1:8" s="2" customFormat="1" ht="16.899999999999999" customHeight="1">
      <c r="A99" s="36"/>
      <c r="B99" s="41"/>
      <c r="C99" s="248" t="s">
        <v>19</v>
      </c>
      <c r="D99" s="248" t="s">
        <v>916</v>
      </c>
      <c r="E99" s="19" t="s">
        <v>19</v>
      </c>
      <c r="F99" s="249">
        <v>18.8</v>
      </c>
      <c r="G99" s="36"/>
      <c r="H99" s="41"/>
    </row>
    <row r="100" spans="1:8" s="2" customFormat="1" ht="16.899999999999999" customHeight="1">
      <c r="A100" s="36"/>
      <c r="B100" s="41"/>
      <c r="C100" s="248" t="s">
        <v>19</v>
      </c>
      <c r="D100" s="248" t="s">
        <v>320</v>
      </c>
      <c r="E100" s="19" t="s">
        <v>19</v>
      </c>
      <c r="F100" s="249">
        <v>147.30000000000001</v>
      </c>
      <c r="G100" s="36"/>
      <c r="H100" s="41"/>
    </row>
    <row r="101" spans="1:8" s="2" customFormat="1" ht="16.899999999999999" customHeight="1">
      <c r="A101" s="36"/>
      <c r="B101" s="41"/>
      <c r="C101" s="250" t="s">
        <v>886</v>
      </c>
      <c r="D101" s="36"/>
      <c r="E101" s="36"/>
      <c r="F101" s="36"/>
      <c r="G101" s="36"/>
      <c r="H101" s="41"/>
    </row>
    <row r="102" spans="1:8" s="2" customFormat="1" ht="16.899999999999999" customHeight="1">
      <c r="A102" s="36"/>
      <c r="B102" s="41"/>
      <c r="C102" s="248" t="s">
        <v>581</v>
      </c>
      <c r="D102" s="248" t="s">
        <v>917</v>
      </c>
      <c r="E102" s="19" t="s">
        <v>93</v>
      </c>
      <c r="F102" s="249">
        <v>147.30000000000001</v>
      </c>
      <c r="G102" s="36"/>
      <c r="H102" s="41"/>
    </row>
    <row r="103" spans="1:8" s="2" customFormat="1" ht="16.899999999999999" customHeight="1">
      <c r="A103" s="36"/>
      <c r="B103" s="41"/>
      <c r="C103" s="244" t="s">
        <v>113</v>
      </c>
      <c r="D103" s="245" t="s">
        <v>114</v>
      </c>
      <c r="E103" s="246" t="s">
        <v>115</v>
      </c>
      <c r="F103" s="247">
        <v>10</v>
      </c>
      <c r="G103" s="36"/>
      <c r="H103" s="41"/>
    </row>
    <row r="104" spans="1:8" s="2" customFormat="1" ht="16.899999999999999" customHeight="1">
      <c r="A104" s="36"/>
      <c r="B104" s="41"/>
      <c r="C104" s="248" t="s">
        <v>19</v>
      </c>
      <c r="D104" s="248" t="s">
        <v>116</v>
      </c>
      <c r="E104" s="19" t="s">
        <v>19</v>
      </c>
      <c r="F104" s="249">
        <v>10</v>
      </c>
      <c r="G104" s="36"/>
      <c r="H104" s="41"/>
    </row>
    <row r="105" spans="1:8" s="2" customFormat="1" ht="16.899999999999999" customHeight="1">
      <c r="A105" s="36"/>
      <c r="B105" s="41"/>
      <c r="C105" s="250" t="s">
        <v>886</v>
      </c>
      <c r="D105" s="36"/>
      <c r="E105" s="36"/>
      <c r="F105" s="36"/>
      <c r="G105" s="36"/>
      <c r="H105" s="41"/>
    </row>
    <row r="106" spans="1:8" s="2" customFormat="1" ht="16.899999999999999" customHeight="1">
      <c r="A106" s="36"/>
      <c r="B106" s="41"/>
      <c r="C106" s="248" t="s">
        <v>532</v>
      </c>
      <c r="D106" s="248" t="s">
        <v>918</v>
      </c>
      <c r="E106" s="19" t="s">
        <v>534</v>
      </c>
      <c r="F106" s="249">
        <v>10</v>
      </c>
      <c r="G106" s="36"/>
      <c r="H106" s="41"/>
    </row>
    <row r="107" spans="1:8" s="2" customFormat="1" ht="16.899999999999999" customHeight="1">
      <c r="A107" s="36"/>
      <c r="B107" s="41"/>
      <c r="C107" s="248" t="s">
        <v>539</v>
      </c>
      <c r="D107" s="248" t="s">
        <v>919</v>
      </c>
      <c r="E107" s="19" t="s">
        <v>534</v>
      </c>
      <c r="F107" s="249">
        <v>10</v>
      </c>
      <c r="G107" s="36"/>
      <c r="H107" s="41"/>
    </row>
    <row r="108" spans="1:8" s="2" customFormat="1" ht="16.899999999999999" customHeight="1">
      <c r="A108" s="36"/>
      <c r="B108" s="41"/>
      <c r="C108" s="244" t="s">
        <v>117</v>
      </c>
      <c r="D108" s="245" t="s">
        <v>118</v>
      </c>
      <c r="E108" s="246" t="s">
        <v>93</v>
      </c>
      <c r="F108" s="247">
        <v>139.1</v>
      </c>
      <c r="G108" s="36"/>
      <c r="H108" s="41"/>
    </row>
    <row r="109" spans="1:8" s="2" customFormat="1" ht="16.899999999999999" customHeight="1">
      <c r="A109" s="36"/>
      <c r="B109" s="41"/>
      <c r="C109" s="248" t="s">
        <v>19</v>
      </c>
      <c r="D109" s="248" t="s">
        <v>869</v>
      </c>
      <c r="E109" s="19" t="s">
        <v>19</v>
      </c>
      <c r="F109" s="249">
        <v>0</v>
      </c>
      <c r="G109" s="36"/>
      <c r="H109" s="41"/>
    </row>
    <row r="110" spans="1:8" s="2" customFormat="1" ht="16.899999999999999" customHeight="1">
      <c r="A110" s="36"/>
      <c r="B110" s="41"/>
      <c r="C110" s="248" t="s">
        <v>19</v>
      </c>
      <c r="D110" s="248" t="s">
        <v>920</v>
      </c>
      <c r="E110" s="19" t="s">
        <v>19</v>
      </c>
      <c r="F110" s="249">
        <v>13.1</v>
      </c>
      <c r="G110" s="36"/>
      <c r="H110" s="41"/>
    </row>
    <row r="111" spans="1:8" s="2" customFormat="1" ht="16.899999999999999" customHeight="1">
      <c r="A111" s="36"/>
      <c r="B111" s="41"/>
      <c r="C111" s="248" t="s">
        <v>19</v>
      </c>
      <c r="D111" s="248" t="s">
        <v>873</v>
      </c>
      <c r="E111" s="19" t="s">
        <v>19</v>
      </c>
      <c r="F111" s="249">
        <v>0</v>
      </c>
      <c r="G111" s="36"/>
      <c r="H111" s="41"/>
    </row>
    <row r="112" spans="1:8" s="2" customFormat="1" ht="16.899999999999999" customHeight="1">
      <c r="A112" s="36"/>
      <c r="B112" s="41"/>
      <c r="C112" s="248" t="s">
        <v>19</v>
      </c>
      <c r="D112" s="248" t="s">
        <v>921</v>
      </c>
      <c r="E112" s="19" t="s">
        <v>19</v>
      </c>
      <c r="F112" s="249">
        <v>10.1</v>
      </c>
      <c r="G112" s="36"/>
      <c r="H112" s="41"/>
    </row>
    <row r="113" spans="1:8" s="2" customFormat="1" ht="16.899999999999999" customHeight="1">
      <c r="A113" s="36"/>
      <c r="B113" s="41"/>
      <c r="C113" s="248" t="s">
        <v>19</v>
      </c>
      <c r="D113" s="248" t="s">
        <v>876</v>
      </c>
      <c r="E113" s="19" t="s">
        <v>19</v>
      </c>
      <c r="F113" s="249">
        <v>0</v>
      </c>
      <c r="G113" s="36"/>
      <c r="H113" s="41"/>
    </row>
    <row r="114" spans="1:8" s="2" customFormat="1" ht="16.899999999999999" customHeight="1">
      <c r="A114" s="36"/>
      <c r="B114" s="41"/>
      <c r="C114" s="248" t="s">
        <v>19</v>
      </c>
      <c r="D114" s="248" t="s">
        <v>922</v>
      </c>
      <c r="E114" s="19" t="s">
        <v>19</v>
      </c>
      <c r="F114" s="249">
        <v>2.6</v>
      </c>
      <c r="G114" s="36"/>
      <c r="H114" s="41"/>
    </row>
    <row r="115" spans="1:8" s="2" customFormat="1" ht="16.899999999999999" customHeight="1">
      <c r="A115" s="36"/>
      <c r="B115" s="41"/>
      <c r="C115" s="248" t="s">
        <v>19</v>
      </c>
      <c r="D115" s="248" t="s">
        <v>879</v>
      </c>
      <c r="E115" s="19" t="s">
        <v>19</v>
      </c>
      <c r="F115" s="249">
        <v>0</v>
      </c>
      <c r="G115" s="36"/>
      <c r="H115" s="41"/>
    </row>
    <row r="116" spans="1:8" s="2" customFormat="1" ht="16.899999999999999" customHeight="1">
      <c r="A116" s="36"/>
      <c r="B116" s="41"/>
      <c r="C116" s="248" t="s">
        <v>19</v>
      </c>
      <c r="D116" s="248" t="s">
        <v>923</v>
      </c>
      <c r="E116" s="19" t="s">
        <v>19</v>
      </c>
      <c r="F116" s="249">
        <v>50.5</v>
      </c>
      <c r="G116" s="36"/>
      <c r="H116" s="41"/>
    </row>
    <row r="117" spans="1:8" s="2" customFormat="1" ht="16.899999999999999" customHeight="1">
      <c r="A117" s="36"/>
      <c r="B117" s="41"/>
      <c r="C117" s="248" t="s">
        <v>19</v>
      </c>
      <c r="D117" s="248" t="s">
        <v>882</v>
      </c>
      <c r="E117" s="19" t="s">
        <v>19</v>
      </c>
      <c r="F117" s="249">
        <v>0</v>
      </c>
      <c r="G117" s="36"/>
      <c r="H117" s="41"/>
    </row>
    <row r="118" spans="1:8" s="2" customFormat="1" ht="16.899999999999999" customHeight="1">
      <c r="A118" s="36"/>
      <c r="B118" s="41"/>
      <c r="C118" s="248" t="s">
        <v>19</v>
      </c>
      <c r="D118" s="248" t="s">
        <v>924</v>
      </c>
      <c r="E118" s="19" t="s">
        <v>19</v>
      </c>
      <c r="F118" s="249">
        <v>2.5</v>
      </c>
      <c r="G118" s="36"/>
      <c r="H118" s="41"/>
    </row>
    <row r="119" spans="1:8" s="2" customFormat="1" ht="16.899999999999999" customHeight="1">
      <c r="A119" s="36"/>
      <c r="B119" s="41"/>
      <c r="C119" s="248" t="s">
        <v>19</v>
      </c>
      <c r="D119" s="248" t="s">
        <v>884</v>
      </c>
      <c r="E119" s="19" t="s">
        <v>19</v>
      </c>
      <c r="F119" s="249">
        <v>0</v>
      </c>
      <c r="G119" s="36"/>
      <c r="H119" s="41"/>
    </row>
    <row r="120" spans="1:8" s="2" customFormat="1" ht="16.899999999999999" customHeight="1">
      <c r="A120" s="36"/>
      <c r="B120" s="41"/>
      <c r="C120" s="248" t="s">
        <v>19</v>
      </c>
      <c r="D120" s="248" t="s">
        <v>925</v>
      </c>
      <c r="E120" s="19" t="s">
        <v>19</v>
      </c>
      <c r="F120" s="249">
        <v>14.1</v>
      </c>
      <c r="G120" s="36"/>
      <c r="H120" s="41"/>
    </row>
    <row r="121" spans="1:8" s="2" customFormat="1" ht="16.899999999999999" customHeight="1">
      <c r="A121" s="36"/>
      <c r="B121" s="41"/>
      <c r="C121" s="248" t="s">
        <v>19</v>
      </c>
      <c r="D121" s="248" t="s">
        <v>888</v>
      </c>
      <c r="E121" s="19" t="s">
        <v>19</v>
      </c>
      <c r="F121" s="249">
        <v>0</v>
      </c>
      <c r="G121" s="36"/>
      <c r="H121" s="41"/>
    </row>
    <row r="122" spans="1:8" s="2" customFormat="1" ht="16.899999999999999" customHeight="1">
      <c r="A122" s="36"/>
      <c r="B122" s="41"/>
      <c r="C122" s="248" t="s">
        <v>19</v>
      </c>
      <c r="D122" s="248" t="s">
        <v>926</v>
      </c>
      <c r="E122" s="19" t="s">
        <v>19</v>
      </c>
      <c r="F122" s="249">
        <v>8.1999999999999993</v>
      </c>
      <c r="G122" s="36"/>
      <c r="H122" s="41"/>
    </row>
    <row r="123" spans="1:8" s="2" customFormat="1" ht="16.899999999999999" customHeight="1">
      <c r="A123" s="36"/>
      <c r="B123" s="41"/>
      <c r="C123" s="248" t="s">
        <v>19</v>
      </c>
      <c r="D123" s="248" t="s">
        <v>891</v>
      </c>
      <c r="E123" s="19" t="s">
        <v>19</v>
      </c>
      <c r="F123" s="249">
        <v>0</v>
      </c>
      <c r="G123" s="36"/>
      <c r="H123" s="41"/>
    </row>
    <row r="124" spans="1:8" s="2" customFormat="1" ht="16.899999999999999" customHeight="1">
      <c r="A124" s="36"/>
      <c r="B124" s="41"/>
      <c r="C124" s="248" t="s">
        <v>19</v>
      </c>
      <c r="D124" s="248" t="s">
        <v>83</v>
      </c>
      <c r="E124" s="19" t="s">
        <v>19</v>
      </c>
      <c r="F124" s="249">
        <v>1</v>
      </c>
      <c r="G124" s="36"/>
      <c r="H124" s="41"/>
    </row>
    <row r="125" spans="1:8" s="2" customFormat="1" ht="16.899999999999999" customHeight="1">
      <c r="A125" s="36"/>
      <c r="B125" s="41"/>
      <c r="C125" s="248" t="s">
        <v>19</v>
      </c>
      <c r="D125" s="248" t="s">
        <v>894</v>
      </c>
      <c r="E125" s="19" t="s">
        <v>19</v>
      </c>
      <c r="F125" s="249">
        <v>0</v>
      </c>
      <c r="G125" s="36"/>
      <c r="H125" s="41"/>
    </row>
    <row r="126" spans="1:8" s="2" customFormat="1" ht="16.899999999999999" customHeight="1">
      <c r="A126" s="36"/>
      <c r="B126" s="41"/>
      <c r="C126" s="248" t="s">
        <v>19</v>
      </c>
      <c r="D126" s="248" t="s">
        <v>927</v>
      </c>
      <c r="E126" s="19" t="s">
        <v>19</v>
      </c>
      <c r="F126" s="249">
        <v>16.600000000000001</v>
      </c>
      <c r="G126" s="36"/>
      <c r="H126" s="41"/>
    </row>
    <row r="127" spans="1:8" s="2" customFormat="1" ht="16.899999999999999" customHeight="1">
      <c r="A127" s="36"/>
      <c r="B127" s="41"/>
      <c r="C127" s="248" t="s">
        <v>19</v>
      </c>
      <c r="D127" s="248" t="s">
        <v>897</v>
      </c>
      <c r="E127" s="19" t="s">
        <v>19</v>
      </c>
      <c r="F127" s="249">
        <v>0</v>
      </c>
      <c r="G127" s="36"/>
      <c r="H127" s="41"/>
    </row>
    <row r="128" spans="1:8" s="2" customFormat="1" ht="16.899999999999999" customHeight="1">
      <c r="A128" s="36"/>
      <c r="B128" s="41"/>
      <c r="C128" s="248" t="s">
        <v>19</v>
      </c>
      <c r="D128" s="248" t="s">
        <v>928</v>
      </c>
      <c r="E128" s="19" t="s">
        <v>19</v>
      </c>
      <c r="F128" s="249">
        <v>11.4</v>
      </c>
      <c r="G128" s="36"/>
      <c r="H128" s="41"/>
    </row>
    <row r="129" spans="1:8" s="2" customFormat="1" ht="16.899999999999999" customHeight="1">
      <c r="A129" s="36"/>
      <c r="B129" s="41"/>
      <c r="C129" s="248" t="s">
        <v>19</v>
      </c>
      <c r="D129" s="248" t="s">
        <v>900</v>
      </c>
      <c r="E129" s="19" t="s">
        <v>19</v>
      </c>
      <c r="F129" s="249">
        <v>0</v>
      </c>
      <c r="G129" s="36"/>
      <c r="H129" s="41"/>
    </row>
    <row r="130" spans="1:8" s="2" customFormat="1" ht="16.899999999999999" customHeight="1">
      <c r="A130" s="36"/>
      <c r="B130" s="41"/>
      <c r="C130" s="248" t="s">
        <v>19</v>
      </c>
      <c r="D130" s="248" t="s">
        <v>94</v>
      </c>
      <c r="E130" s="19" t="s">
        <v>19</v>
      </c>
      <c r="F130" s="249">
        <v>9</v>
      </c>
      <c r="G130" s="36"/>
      <c r="H130" s="41"/>
    </row>
    <row r="131" spans="1:8" s="2" customFormat="1" ht="16.899999999999999" customHeight="1">
      <c r="A131" s="36"/>
      <c r="B131" s="41"/>
      <c r="C131" s="248" t="s">
        <v>19</v>
      </c>
      <c r="D131" s="248" t="s">
        <v>320</v>
      </c>
      <c r="E131" s="19" t="s">
        <v>19</v>
      </c>
      <c r="F131" s="249">
        <v>139.1</v>
      </c>
      <c r="G131" s="36"/>
      <c r="H131" s="41"/>
    </row>
    <row r="132" spans="1:8" s="2" customFormat="1" ht="16.899999999999999" customHeight="1">
      <c r="A132" s="36"/>
      <c r="B132" s="41"/>
      <c r="C132" s="250" t="s">
        <v>886</v>
      </c>
      <c r="D132" s="36"/>
      <c r="E132" s="36"/>
      <c r="F132" s="36"/>
      <c r="G132" s="36"/>
      <c r="H132" s="41"/>
    </row>
    <row r="133" spans="1:8" s="2" customFormat="1" ht="16.899999999999999" customHeight="1">
      <c r="A133" s="36"/>
      <c r="B133" s="41"/>
      <c r="C133" s="248" t="s">
        <v>551</v>
      </c>
      <c r="D133" s="248" t="s">
        <v>929</v>
      </c>
      <c r="E133" s="19" t="s">
        <v>93</v>
      </c>
      <c r="F133" s="249">
        <v>111.28</v>
      </c>
      <c r="G133" s="36"/>
      <c r="H133" s="41"/>
    </row>
    <row r="134" spans="1:8" s="2" customFormat="1" ht="16.899999999999999" customHeight="1">
      <c r="A134" s="36"/>
      <c r="B134" s="41"/>
      <c r="C134" s="248" t="s">
        <v>569</v>
      </c>
      <c r="D134" s="248" t="s">
        <v>930</v>
      </c>
      <c r="E134" s="19" t="s">
        <v>93</v>
      </c>
      <c r="F134" s="249">
        <v>139.1</v>
      </c>
      <c r="G134" s="36"/>
      <c r="H134" s="41"/>
    </row>
    <row r="135" spans="1:8" s="2" customFormat="1" ht="16.899999999999999" customHeight="1">
      <c r="A135" s="36"/>
      <c r="B135" s="41"/>
      <c r="C135" s="244" t="s">
        <v>120</v>
      </c>
      <c r="D135" s="245" t="s">
        <v>121</v>
      </c>
      <c r="E135" s="246" t="s">
        <v>93</v>
      </c>
      <c r="F135" s="247">
        <v>25.4</v>
      </c>
      <c r="G135" s="36"/>
      <c r="H135" s="41"/>
    </row>
    <row r="136" spans="1:8" s="2" customFormat="1" ht="16.899999999999999" customHeight="1">
      <c r="A136" s="36"/>
      <c r="B136" s="41"/>
      <c r="C136" s="248" t="s">
        <v>19</v>
      </c>
      <c r="D136" s="248" t="s">
        <v>869</v>
      </c>
      <c r="E136" s="19" t="s">
        <v>19</v>
      </c>
      <c r="F136" s="249">
        <v>0</v>
      </c>
      <c r="G136" s="36"/>
      <c r="H136" s="41"/>
    </row>
    <row r="137" spans="1:8" s="2" customFormat="1" ht="16.899999999999999" customHeight="1">
      <c r="A137" s="36"/>
      <c r="B137" s="41"/>
      <c r="C137" s="248" t="s">
        <v>19</v>
      </c>
      <c r="D137" s="248" t="s">
        <v>893</v>
      </c>
      <c r="E137" s="19" t="s">
        <v>19</v>
      </c>
      <c r="F137" s="249">
        <v>1.1000000000000001</v>
      </c>
      <c r="G137" s="36"/>
      <c r="H137" s="41"/>
    </row>
    <row r="138" spans="1:8" s="2" customFormat="1" ht="16.899999999999999" customHeight="1">
      <c r="A138" s="36"/>
      <c r="B138" s="41"/>
      <c r="C138" s="248" t="s">
        <v>19</v>
      </c>
      <c r="D138" s="248" t="s">
        <v>873</v>
      </c>
      <c r="E138" s="19" t="s">
        <v>19</v>
      </c>
      <c r="F138" s="249">
        <v>0</v>
      </c>
      <c r="G138" s="36"/>
      <c r="H138" s="41"/>
    </row>
    <row r="139" spans="1:8" s="2" customFormat="1" ht="16.899999999999999" customHeight="1">
      <c r="A139" s="36"/>
      <c r="B139" s="41"/>
      <c r="C139" s="248" t="s">
        <v>19</v>
      </c>
      <c r="D139" s="248" t="s">
        <v>931</v>
      </c>
      <c r="E139" s="19" t="s">
        <v>19</v>
      </c>
      <c r="F139" s="249">
        <v>2.7</v>
      </c>
      <c r="G139" s="36"/>
      <c r="H139" s="41"/>
    </row>
    <row r="140" spans="1:8" s="2" customFormat="1" ht="16.899999999999999" customHeight="1">
      <c r="A140" s="36"/>
      <c r="B140" s="41"/>
      <c r="C140" s="248" t="s">
        <v>19</v>
      </c>
      <c r="D140" s="248" t="s">
        <v>876</v>
      </c>
      <c r="E140" s="19" t="s">
        <v>19</v>
      </c>
      <c r="F140" s="249">
        <v>0</v>
      </c>
      <c r="G140" s="36"/>
      <c r="H140" s="41"/>
    </row>
    <row r="141" spans="1:8" s="2" customFormat="1" ht="16.899999999999999" customHeight="1">
      <c r="A141" s="36"/>
      <c r="B141" s="41"/>
      <c r="C141" s="248" t="s">
        <v>19</v>
      </c>
      <c r="D141" s="248" t="s">
        <v>83</v>
      </c>
      <c r="E141" s="19" t="s">
        <v>19</v>
      </c>
      <c r="F141" s="249">
        <v>1</v>
      </c>
      <c r="G141" s="36"/>
      <c r="H141" s="41"/>
    </row>
    <row r="142" spans="1:8" s="2" customFormat="1" ht="16.899999999999999" customHeight="1">
      <c r="A142" s="36"/>
      <c r="B142" s="41"/>
      <c r="C142" s="248" t="s">
        <v>19</v>
      </c>
      <c r="D142" s="248" t="s">
        <v>879</v>
      </c>
      <c r="E142" s="19" t="s">
        <v>19</v>
      </c>
      <c r="F142" s="249">
        <v>0</v>
      </c>
      <c r="G142" s="36"/>
      <c r="H142" s="41"/>
    </row>
    <row r="143" spans="1:8" s="2" customFormat="1" ht="16.899999999999999" customHeight="1">
      <c r="A143" s="36"/>
      <c r="B143" s="41"/>
      <c r="C143" s="248" t="s">
        <v>19</v>
      </c>
      <c r="D143" s="248" t="s">
        <v>932</v>
      </c>
      <c r="E143" s="19" t="s">
        <v>19</v>
      </c>
      <c r="F143" s="249">
        <v>3.9</v>
      </c>
      <c r="G143" s="36"/>
      <c r="H143" s="41"/>
    </row>
    <row r="144" spans="1:8" s="2" customFormat="1" ht="16.899999999999999" customHeight="1">
      <c r="A144" s="36"/>
      <c r="B144" s="41"/>
      <c r="C144" s="248" t="s">
        <v>19</v>
      </c>
      <c r="D144" s="248" t="s">
        <v>882</v>
      </c>
      <c r="E144" s="19" t="s">
        <v>19</v>
      </c>
      <c r="F144" s="249">
        <v>0</v>
      </c>
      <c r="G144" s="36"/>
      <c r="H144" s="41"/>
    </row>
    <row r="145" spans="1:8" s="2" customFormat="1" ht="16.899999999999999" customHeight="1">
      <c r="A145" s="36"/>
      <c r="B145" s="41"/>
      <c r="C145" s="248" t="s">
        <v>19</v>
      </c>
      <c r="D145" s="248" t="s">
        <v>933</v>
      </c>
      <c r="E145" s="19" t="s">
        <v>19</v>
      </c>
      <c r="F145" s="249">
        <v>3.8</v>
      </c>
      <c r="G145" s="36"/>
      <c r="H145" s="41"/>
    </row>
    <row r="146" spans="1:8" s="2" customFormat="1" ht="16.899999999999999" customHeight="1">
      <c r="A146" s="36"/>
      <c r="B146" s="41"/>
      <c r="C146" s="248" t="s">
        <v>19</v>
      </c>
      <c r="D146" s="248" t="s">
        <v>884</v>
      </c>
      <c r="E146" s="19" t="s">
        <v>19</v>
      </c>
      <c r="F146" s="249">
        <v>0</v>
      </c>
      <c r="G146" s="36"/>
      <c r="H146" s="41"/>
    </row>
    <row r="147" spans="1:8" s="2" customFormat="1" ht="16.899999999999999" customHeight="1">
      <c r="A147" s="36"/>
      <c r="B147" s="41"/>
      <c r="C147" s="248" t="s">
        <v>19</v>
      </c>
      <c r="D147" s="248" t="s">
        <v>933</v>
      </c>
      <c r="E147" s="19" t="s">
        <v>19</v>
      </c>
      <c r="F147" s="249">
        <v>3.8</v>
      </c>
      <c r="G147" s="36"/>
      <c r="H147" s="41"/>
    </row>
    <row r="148" spans="1:8" s="2" customFormat="1" ht="16.899999999999999" customHeight="1">
      <c r="A148" s="36"/>
      <c r="B148" s="41"/>
      <c r="C148" s="248" t="s">
        <v>19</v>
      </c>
      <c r="D148" s="248" t="s">
        <v>888</v>
      </c>
      <c r="E148" s="19" t="s">
        <v>19</v>
      </c>
      <c r="F148" s="249">
        <v>0</v>
      </c>
      <c r="G148" s="36"/>
      <c r="H148" s="41"/>
    </row>
    <row r="149" spans="1:8" s="2" customFormat="1" ht="16.899999999999999" customHeight="1">
      <c r="A149" s="36"/>
      <c r="B149" s="41"/>
      <c r="C149" s="248" t="s">
        <v>19</v>
      </c>
      <c r="D149" s="248" t="s">
        <v>934</v>
      </c>
      <c r="E149" s="19" t="s">
        <v>19</v>
      </c>
      <c r="F149" s="249">
        <v>9.1</v>
      </c>
      <c r="G149" s="36"/>
      <c r="H149" s="41"/>
    </row>
    <row r="150" spans="1:8" s="2" customFormat="1" ht="16.899999999999999" customHeight="1">
      <c r="A150" s="36"/>
      <c r="B150" s="41"/>
      <c r="C150" s="248" t="s">
        <v>19</v>
      </c>
      <c r="D150" s="248" t="s">
        <v>320</v>
      </c>
      <c r="E150" s="19" t="s">
        <v>19</v>
      </c>
      <c r="F150" s="249">
        <v>25.4</v>
      </c>
      <c r="G150" s="36"/>
      <c r="H150" s="41"/>
    </row>
    <row r="151" spans="1:8" s="2" customFormat="1" ht="16.899999999999999" customHeight="1">
      <c r="A151" s="36"/>
      <c r="B151" s="41"/>
      <c r="C151" s="250" t="s">
        <v>886</v>
      </c>
      <c r="D151" s="36"/>
      <c r="E151" s="36"/>
      <c r="F151" s="36"/>
      <c r="G151" s="36"/>
      <c r="H151" s="41"/>
    </row>
    <row r="152" spans="1:8" s="2" customFormat="1" ht="16.899999999999999" customHeight="1">
      <c r="A152" s="36"/>
      <c r="B152" s="41"/>
      <c r="C152" s="248" t="s">
        <v>575</v>
      </c>
      <c r="D152" s="248" t="s">
        <v>935</v>
      </c>
      <c r="E152" s="19" t="s">
        <v>93</v>
      </c>
      <c r="F152" s="249">
        <v>25.4</v>
      </c>
      <c r="G152" s="36"/>
      <c r="H152" s="41"/>
    </row>
    <row r="153" spans="1:8" s="2" customFormat="1" ht="16.899999999999999" customHeight="1">
      <c r="A153" s="36"/>
      <c r="B153" s="41"/>
      <c r="C153" s="244" t="s">
        <v>126</v>
      </c>
      <c r="D153" s="245" t="s">
        <v>127</v>
      </c>
      <c r="E153" s="246" t="s">
        <v>93</v>
      </c>
      <c r="F153" s="247">
        <v>54.2</v>
      </c>
      <c r="G153" s="36"/>
      <c r="H153" s="41"/>
    </row>
    <row r="154" spans="1:8" s="2" customFormat="1" ht="16.899999999999999" customHeight="1">
      <c r="A154" s="36"/>
      <c r="B154" s="41"/>
      <c r="C154" s="248" t="s">
        <v>19</v>
      </c>
      <c r="D154" s="248" t="s">
        <v>869</v>
      </c>
      <c r="E154" s="19" t="s">
        <v>19</v>
      </c>
      <c r="F154" s="249">
        <v>0</v>
      </c>
      <c r="G154" s="36"/>
      <c r="H154" s="41"/>
    </row>
    <row r="155" spans="1:8" s="2" customFormat="1" ht="16.899999999999999" customHeight="1">
      <c r="A155" s="36"/>
      <c r="B155" s="41"/>
      <c r="C155" s="248" t="s">
        <v>19</v>
      </c>
      <c r="D155" s="248" t="s">
        <v>936</v>
      </c>
      <c r="E155" s="19" t="s">
        <v>19</v>
      </c>
      <c r="F155" s="249">
        <v>7.8</v>
      </c>
      <c r="G155" s="36"/>
      <c r="H155" s="41"/>
    </row>
    <row r="156" spans="1:8" s="2" customFormat="1" ht="16.899999999999999" customHeight="1">
      <c r="A156" s="36"/>
      <c r="B156" s="41"/>
      <c r="C156" s="248" t="s">
        <v>19</v>
      </c>
      <c r="D156" s="248" t="s">
        <v>873</v>
      </c>
      <c r="E156" s="19" t="s">
        <v>19</v>
      </c>
      <c r="F156" s="249">
        <v>0</v>
      </c>
      <c r="G156" s="36"/>
      <c r="H156" s="41"/>
    </row>
    <row r="157" spans="1:8" s="2" customFormat="1" ht="16.899999999999999" customHeight="1">
      <c r="A157" s="36"/>
      <c r="B157" s="41"/>
      <c r="C157" s="248" t="s">
        <v>19</v>
      </c>
      <c r="D157" s="248" t="s">
        <v>937</v>
      </c>
      <c r="E157" s="19" t="s">
        <v>19</v>
      </c>
      <c r="F157" s="249">
        <v>10.5</v>
      </c>
      <c r="G157" s="36"/>
      <c r="H157" s="41"/>
    </row>
    <row r="158" spans="1:8" s="2" customFormat="1" ht="16.899999999999999" customHeight="1">
      <c r="A158" s="36"/>
      <c r="B158" s="41"/>
      <c r="C158" s="248" t="s">
        <v>19</v>
      </c>
      <c r="D158" s="248" t="s">
        <v>876</v>
      </c>
      <c r="E158" s="19" t="s">
        <v>19</v>
      </c>
      <c r="F158" s="249">
        <v>0</v>
      </c>
      <c r="G158" s="36"/>
      <c r="H158" s="41"/>
    </row>
    <row r="159" spans="1:8" s="2" customFormat="1" ht="16.899999999999999" customHeight="1">
      <c r="A159" s="36"/>
      <c r="B159" s="41"/>
      <c r="C159" s="248" t="s">
        <v>19</v>
      </c>
      <c r="D159" s="248" t="s">
        <v>938</v>
      </c>
      <c r="E159" s="19" t="s">
        <v>19</v>
      </c>
      <c r="F159" s="249">
        <v>3.5</v>
      </c>
      <c r="G159" s="36"/>
      <c r="H159" s="41"/>
    </row>
    <row r="160" spans="1:8" s="2" customFormat="1" ht="16.899999999999999" customHeight="1">
      <c r="A160" s="36"/>
      <c r="B160" s="41"/>
      <c r="C160" s="248" t="s">
        <v>19</v>
      </c>
      <c r="D160" s="248" t="s">
        <v>879</v>
      </c>
      <c r="E160" s="19" t="s">
        <v>19</v>
      </c>
      <c r="F160" s="249">
        <v>0</v>
      </c>
      <c r="G160" s="36"/>
      <c r="H160" s="41"/>
    </row>
    <row r="161" spans="1:8" s="2" customFormat="1" ht="16.899999999999999" customHeight="1">
      <c r="A161" s="36"/>
      <c r="B161" s="41"/>
      <c r="C161" s="248" t="s">
        <v>19</v>
      </c>
      <c r="D161" s="248" t="s">
        <v>939</v>
      </c>
      <c r="E161" s="19" t="s">
        <v>19</v>
      </c>
      <c r="F161" s="249">
        <v>28.3</v>
      </c>
      <c r="G161" s="36"/>
      <c r="H161" s="41"/>
    </row>
    <row r="162" spans="1:8" s="2" customFormat="1" ht="16.899999999999999" customHeight="1">
      <c r="A162" s="36"/>
      <c r="B162" s="41"/>
      <c r="C162" s="248" t="s">
        <v>19</v>
      </c>
      <c r="D162" s="248" t="s">
        <v>882</v>
      </c>
      <c r="E162" s="19" t="s">
        <v>19</v>
      </c>
      <c r="F162" s="249">
        <v>0</v>
      </c>
      <c r="G162" s="36"/>
      <c r="H162" s="41"/>
    </row>
    <row r="163" spans="1:8" s="2" customFormat="1" ht="16.899999999999999" customHeight="1">
      <c r="A163" s="36"/>
      <c r="B163" s="41"/>
      <c r="C163" s="248" t="s">
        <v>19</v>
      </c>
      <c r="D163" s="248" t="s">
        <v>940</v>
      </c>
      <c r="E163" s="19" t="s">
        <v>19</v>
      </c>
      <c r="F163" s="249">
        <v>4.0999999999999996</v>
      </c>
      <c r="G163" s="36"/>
      <c r="H163" s="41"/>
    </row>
    <row r="164" spans="1:8" s="2" customFormat="1" ht="16.899999999999999" customHeight="1">
      <c r="A164" s="36"/>
      <c r="B164" s="41"/>
      <c r="C164" s="248" t="s">
        <v>19</v>
      </c>
      <c r="D164" s="248" t="s">
        <v>320</v>
      </c>
      <c r="E164" s="19" t="s">
        <v>19</v>
      </c>
      <c r="F164" s="249">
        <v>54.2</v>
      </c>
      <c r="G164" s="36"/>
      <c r="H164" s="41"/>
    </row>
    <row r="165" spans="1:8" s="2" customFormat="1" ht="16.899999999999999" customHeight="1">
      <c r="A165" s="36"/>
      <c r="B165" s="41"/>
      <c r="C165" s="250" t="s">
        <v>886</v>
      </c>
      <c r="D165" s="36"/>
      <c r="E165" s="36"/>
      <c r="F165" s="36"/>
      <c r="G165" s="36"/>
      <c r="H165" s="41"/>
    </row>
    <row r="166" spans="1:8" s="2" customFormat="1" ht="16.899999999999999" customHeight="1">
      <c r="A166" s="36"/>
      <c r="B166" s="41"/>
      <c r="C166" s="248" t="s">
        <v>216</v>
      </c>
      <c r="D166" s="248" t="s">
        <v>941</v>
      </c>
      <c r="E166" s="19" t="s">
        <v>88</v>
      </c>
      <c r="F166" s="249">
        <v>27.1</v>
      </c>
      <c r="G166" s="36"/>
      <c r="H166" s="41"/>
    </row>
    <row r="167" spans="1:8" s="2" customFormat="1" ht="16.899999999999999" customHeight="1">
      <c r="A167" s="36"/>
      <c r="B167" s="41"/>
      <c r="C167" s="248" t="s">
        <v>227</v>
      </c>
      <c r="D167" s="248" t="s">
        <v>942</v>
      </c>
      <c r="E167" s="19" t="s">
        <v>88</v>
      </c>
      <c r="F167" s="249">
        <v>29.81</v>
      </c>
      <c r="G167" s="36"/>
      <c r="H167" s="41"/>
    </row>
    <row r="168" spans="1:8" s="2" customFormat="1" ht="16.899999999999999" customHeight="1">
      <c r="A168" s="36"/>
      <c r="B168" s="41"/>
      <c r="C168" s="244" t="s">
        <v>129</v>
      </c>
      <c r="D168" s="245" t="s">
        <v>130</v>
      </c>
      <c r="E168" s="246" t="s">
        <v>88</v>
      </c>
      <c r="F168" s="247">
        <v>12</v>
      </c>
      <c r="G168" s="36"/>
      <c r="H168" s="41"/>
    </row>
    <row r="169" spans="1:8" s="2" customFormat="1" ht="16.899999999999999" customHeight="1">
      <c r="A169" s="36"/>
      <c r="B169" s="41"/>
      <c r="C169" s="248" t="s">
        <v>19</v>
      </c>
      <c r="D169" s="248" t="s">
        <v>869</v>
      </c>
      <c r="E169" s="19" t="s">
        <v>19</v>
      </c>
      <c r="F169" s="249">
        <v>0</v>
      </c>
      <c r="G169" s="36"/>
      <c r="H169" s="41"/>
    </row>
    <row r="170" spans="1:8" s="2" customFormat="1" ht="16.899999999999999" customHeight="1">
      <c r="A170" s="36"/>
      <c r="B170" s="41"/>
      <c r="C170" s="248" t="s">
        <v>19</v>
      </c>
      <c r="D170" s="248" t="s">
        <v>75</v>
      </c>
      <c r="E170" s="19" t="s">
        <v>19</v>
      </c>
      <c r="F170" s="249">
        <v>0</v>
      </c>
      <c r="G170" s="36"/>
      <c r="H170" s="41"/>
    </row>
    <row r="171" spans="1:8" s="2" customFormat="1" ht="16.899999999999999" customHeight="1">
      <c r="A171" s="36"/>
      <c r="B171" s="41"/>
      <c r="C171" s="248" t="s">
        <v>19</v>
      </c>
      <c r="D171" s="248" t="s">
        <v>873</v>
      </c>
      <c r="E171" s="19" t="s">
        <v>19</v>
      </c>
      <c r="F171" s="249">
        <v>0</v>
      </c>
      <c r="G171" s="36"/>
      <c r="H171" s="41"/>
    </row>
    <row r="172" spans="1:8" s="2" customFormat="1" ht="16.899999999999999" customHeight="1">
      <c r="A172" s="36"/>
      <c r="B172" s="41"/>
      <c r="C172" s="248" t="s">
        <v>19</v>
      </c>
      <c r="D172" s="248" t="s">
        <v>943</v>
      </c>
      <c r="E172" s="19" t="s">
        <v>19</v>
      </c>
      <c r="F172" s="249">
        <v>1.6</v>
      </c>
      <c r="G172" s="36"/>
      <c r="H172" s="41"/>
    </row>
    <row r="173" spans="1:8" s="2" customFormat="1" ht="16.899999999999999" customHeight="1">
      <c r="A173" s="36"/>
      <c r="B173" s="41"/>
      <c r="C173" s="248" t="s">
        <v>19</v>
      </c>
      <c r="D173" s="248" t="s">
        <v>876</v>
      </c>
      <c r="E173" s="19" t="s">
        <v>19</v>
      </c>
      <c r="F173" s="249">
        <v>0</v>
      </c>
      <c r="G173" s="36"/>
      <c r="H173" s="41"/>
    </row>
    <row r="174" spans="1:8" s="2" customFormat="1" ht="16.899999999999999" customHeight="1">
      <c r="A174" s="36"/>
      <c r="B174" s="41"/>
      <c r="C174" s="248" t="s">
        <v>19</v>
      </c>
      <c r="D174" s="248" t="s">
        <v>75</v>
      </c>
      <c r="E174" s="19" t="s">
        <v>19</v>
      </c>
      <c r="F174" s="249">
        <v>0</v>
      </c>
      <c r="G174" s="36"/>
      <c r="H174" s="41"/>
    </row>
    <row r="175" spans="1:8" s="2" customFormat="1" ht="16.899999999999999" customHeight="1">
      <c r="A175" s="36"/>
      <c r="B175" s="41"/>
      <c r="C175" s="248" t="s">
        <v>19</v>
      </c>
      <c r="D175" s="248" t="s">
        <v>879</v>
      </c>
      <c r="E175" s="19" t="s">
        <v>19</v>
      </c>
      <c r="F175" s="249">
        <v>0</v>
      </c>
      <c r="G175" s="36"/>
      <c r="H175" s="41"/>
    </row>
    <row r="176" spans="1:8" s="2" customFormat="1" ht="16.899999999999999" customHeight="1">
      <c r="A176" s="36"/>
      <c r="B176" s="41"/>
      <c r="C176" s="248" t="s">
        <v>19</v>
      </c>
      <c r="D176" s="248" t="s">
        <v>944</v>
      </c>
      <c r="E176" s="19" t="s">
        <v>19</v>
      </c>
      <c r="F176" s="249">
        <v>4.8</v>
      </c>
      <c r="G176" s="36"/>
      <c r="H176" s="41"/>
    </row>
    <row r="177" spans="1:8" s="2" customFormat="1" ht="16.899999999999999" customHeight="1">
      <c r="A177" s="36"/>
      <c r="B177" s="41"/>
      <c r="C177" s="248" t="s">
        <v>19</v>
      </c>
      <c r="D177" s="248" t="s">
        <v>882</v>
      </c>
      <c r="E177" s="19" t="s">
        <v>19</v>
      </c>
      <c r="F177" s="249">
        <v>0</v>
      </c>
      <c r="G177" s="36"/>
      <c r="H177" s="41"/>
    </row>
    <row r="178" spans="1:8" s="2" customFormat="1" ht="16.899999999999999" customHeight="1">
      <c r="A178" s="36"/>
      <c r="B178" s="41"/>
      <c r="C178" s="248" t="s">
        <v>19</v>
      </c>
      <c r="D178" s="248" t="s">
        <v>75</v>
      </c>
      <c r="E178" s="19" t="s">
        <v>19</v>
      </c>
      <c r="F178" s="249">
        <v>0</v>
      </c>
      <c r="G178" s="36"/>
      <c r="H178" s="41"/>
    </row>
    <row r="179" spans="1:8" s="2" customFormat="1" ht="16.899999999999999" customHeight="1">
      <c r="A179" s="36"/>
      <c r="B179" s="41"/>
      <c r="C179" s="248" t="s">
        <v>19</v>
      </c>
      <c r="D179" s="248" t="s">
        <v>884</v>
      </c>
      <c r="E179" s="19" t="s">
        <v>19</v>
      </c>
      <c r="F179" s="249">
        <v>0</v>
      </c>
      <c r="G179" s="36"/>
      <c r="H179" s="41"/>
    </row>
    <row r="180" spans="1:8" s="2" customFormat="1" ht="16.899999999999999" customHeight="1">
      <c r="A180" s="36"/>
      <c r="B180" s="41"/>
      <c r="C180" s="248" t="s">
        <v>19</v>
      </c>
      <c r="D180" s="248" t="s">
        <v>945</v>
      </c>
      <c r="E180" s="19" t="s">
        <v>19</v>
      </c>
      <c r="F180" s="249">
        <v>2</v>
      </c>
      <c r="G180" s="36"/>
      <c r="H180" s="41"/>
    </row>
    <row r="181" spans="1:8" s="2" customFormat="1" ht="16.899999999999999" customHeight="1">
      <c r="A181" s="36"/>
      <c r="B181" s="41"/>
      <c r="C181" s="248" t="s">
        <v>19</v>
      </c>
      <c r="D181" s="248" t="s">
        <v>888</v>
      </c>
      <c r="E181" s="19" t="s">
        <v>19</v>
      </c>
      <c r="F181" s="249">
        <v>0</v>
      </c>
      <c r="G181" s="36"/>
      <c r="H181" s="41"/>
    </row>
    <row r="182" spans="1:8" s="2" customFormat="1" ht="16.899999999999999" customHeight="1">
      <c r="A182" s="36"/>
      <c r="B182" s="41"/>
      <c r="C182" s="248" t="s">
        <v>19</v>
      </c>
      <c r="D182" s="248" t="s">
        <v>75</v>
      </c>
      <c r="E182" s="19" t="s">
        <v>19</v>
      </c>
      <c r="F182" s="249">
        <v>0</v>
      </c>
      <c r="G182" s="36"/>
      <c r="H182" s="41"/>
    </row>
    <row r="183" spans="1:8" s="2" customFormat="1" ht="16.899999999999999" customHeight="1">
      <c r="A183" s="36"/>
      <c r="B183" s="41"/>
      <c r="C183" s="248" t="s">
        <v>19</v>
      </c>
      <c r="D183" s="248" t="s">
        <v>891</v>
      </c>
      <c r="E183" s="19" t="s">
        <v>19</v>
      </c>
      <c r="F183" s="249">
        <v>0</v>
      </c>
      <c r="G183" s="36"/>
      <c r="H183" s="41"/>
    </row>
    <row r="184" spans="1:8" s="2" customFormat="1" ht="16.899999999999999" customHeight="1">
      <c r="A184" s="36"/>
      <c r="B184" s="41"/>
      <c r="C184" s="248" t="s">
        <v>19</v>
      </c>
      <c r="D184" s="248" t="s">
        <v>75</v>
      </c>
      <c r="E184" s="19" t="s">
        <v>19</v>
      </c>
      <c r="F184" s="249">
        <v>0</v>
      </c>
      <c r="G184" s="36"/>
      <c r="H184" s="41"/>
    </row>
    <row r="185" spans="1:8" s="2" customFormat="1" ht="16.899999999999999" customHeight="1">
      <c r="A185" s="36"/>
      <c r="B185" s="41"/>
      <c r="C185" s="248" t="s">
        <v>19</v>
      </c>
      <c r="D185" s="248" t="s">
        <v>894</v>
      </c>
      <c r="E185" s="19" t="s">
        <v>19</v>
      </c>
      <c r="F185" s="249">
        <v>0</v>
      </c>
      <c r="G185" s="36"/>
      <c r="H185" s="41"/>
    </row>
    <row r="186" spans="1:8" s="2" customFormat="1" ht="16.899999999999999" customHeight="1">
      <c r="A186" s="36"/>
      <c r="B186" s="41"/>
      <c r="C186" s="248" t="s">
        <v>19</v>
      </c>
      <c r="D186" s="248" t="s">
        <v>906</v>
      </c>
      <c r="E186" s="19" t="s">
        <v>19</v>
      </c>
      <c r="F186" s="249">
        <v>1</v>
      </c>
      <c r="G186" s="36"/>
      <c r="H186" s="41"/>
    </row>
    <row r="187" spans="1:8" s="2" customFormat="1" ht="16.899999999999999" customHeight="1">
      <c r="A187" s="36"/>
      <c r="B187" s="41"/>
      <c r="C187" s="248" t="s">
        <v>19</v>
      </c>
      <c r="D187" s="248" t="s">
        <v>946</v>
      </c>
      <c r="E187" s="19" t="s">
        <v>19</v>
      </c>
      <c r="F187" s="249">
        <v>0.7</v>
      </c>
      <c r="G187" s="36"/>
      <c r="H187" s="41"/>
    </row>
    <row r="188" spans="1:8" s="2" customFormat="1" ht="16.899999999999999" customHeight="1">
      <c r="A188" s="36"/>
      <c r="B188" s="41"/>
      <c r="C188" s="248" t="s">
        <v>19</v>
      </c>
      <c r="D188" s="248" t="s">
        <v>897</v>
      </c>
      <c r="E188" s="19" t="s">
        <v>19</v>
      </c>
      <c r="F188" s="249">
        <v>0</v>
      </c>
      <c r="G188" s="36"/>
      <c r="H188" s="41"/>
    </row>
    <row r="189" spans="1:8" s="2" customFormat="1" ht="16.899999999999999" customHeight="1">
      <c r="A189" s="36"/>
      <c r="B189" s="41"/>
      <c r="C189" s="248" t="s">
        <v>19</v>
      </c>
      <c r="D189" s="248" t="s">
        <v>947</v>
      </c>
      <c r="E189" s="19" t="s">
        <v>19</v>
      </c>
      <c r="F189" s="249">
        <v>1.2</v>
      </c>
      <c r="G189" s="36"/>
      <c r="H189" s="41"/>
    </row>
    <row r="190" spans="1:8" s="2" customFormat="1" ht="16.899999999999999" customHeight="1">
      <c r="A190" s="36"/>
      <c r="B190" s="41"/>
      <c r="C190" s="248" t="s">
        <v>19</v>
      </c>
      <c r="D190" s="248" t="s">
        <v>900</v>
      </c>
      <c r="E190" s="19" t="s">
        <v>19</v>
      </c>
      <c r="F190" s="249">
        <v>0</v>
      </c>
      <c r="G190" s="36"/>
      <c r="H190" s="41"/>
    </row>
    <row r="191" spans="1:8" s="2" customFormat="1" ht="16.899999999999999" customHeight="1">
      <c r="A191" s="36"/>
      <c r="B191" s="41"/>
      <c r="C191" s="248" t="s">
        <v>19</v>
      </c>
      <c r="D191" s="248" t="s">
        <v>946</v>
      </c>
      <c r="E191" s="19" t="s">
        <v>19</v>
      </c>
      <c r="F191" s="249">
        <v>0.7</v>
      </c>
      <c r="G191" s="36"/>
      <c r="H191" s="41"/>
    </row>
    <row r="192" spans="1:8" s="2" customFormat="1" ht="16.899999999999999" customHeight="1">
      <c r="A192" s="36"/>
      <c r="B192" s="41"/>
      <c r="C192" s="248" t="s">
        <v>19</v>
      </c>
      <c r="D192" s="248" t="s">
        <v>320</v>
      </c>
      <c r="E192" s="19" t="s">
        <v>19</v>
      </c>
      <c r="F192" s="249">
        <v>12</v>
      </c>
      <c r="G192" s="36"/>
      <c r="H192" s="41"/>
    </row>
    <row r="193" spans="1:8" s="2" customFormat="1" ht="16.899999999999999" customHeight="1">
      <c r="A193" s="36"/>
      <c r="B193" s="41"/>
      <c r="C193" s="250" t="s">
        <v>886</v>
      </c>
      <c r="D193" s="36"/>
      <c r="E193" s="36"/>
      <c r="F193" s="36"/>
      <c r="G193" s="36"/>
      <c r="H193" s="41"/>
    </row>
    <row r="194" spans="1:8" s="2" customFormat="1" ht="16.899999999999999" customHeight="1">
      <c r="A194" s="36"/>
      <c r="B194" s="41"/>
      <c r="C194" s="248" t="s">
        <v>656</v>
      </c>
      <c r="D194" s="248" t="s">
        <v>948</v>
      </c>
      <c r="E194" s="19" t="s">
        <v>88</v>
      </c>
      <c r="F194" s="249">
        <v>12</v>
      </c>
      <c r="G194" s="36"/>
      <c r="H194" s="41"/>
    </row>
    <row r="195" spans="1:8" s="2" customFormat="1" ht="16.899999999999999" customHeight="1">
      <c r="A195" s="36"/>
      <c r="B195" s="41"/>
      <c r="C195" s="248" t="s">
        <v>676</v>
      </c>
      <c r="D195" s="248" t="s">
        <v>949</v>
      </c>
      <c r="E195" s="19" t="s">
        <v>288</v>
      </c>
      <c r="F195" s="249">
        <v>230.4</v>
      </c>
      <c r="G195" s="36"/>
      <c r="H195" s="41"/>
    </row>
    <row r="196" spans="1:8" s="2" customFormat="1" ht="16.899999999999999" customHeight="1">
      <c r="A196" s="36"/>
      <c r="B196" s="41"/>
      <c r="C196" s="248" t="s">
        <v>731</v>
      </c>
      <c r="D196" s="248" t="s">
        <v>950</v>
      </c>
      <c r="E196" s="19" t="s">
        <v>88</v>
      </c>
      <c r="F196" s="249">
        <v>17.417000000000002</v>
      </c>
      <c r="G196" s="36"/>
      <c r="H196" s="41"/>
    </row>
    <row r="197" spans="1:8" s="2" customFormat="1" ht="16.899999999999999" customHeight="1">
      <c r="A197" s="36"/>
      <c r="B197" s="41"/>
      <c r="C197" s="248" t="s">
        <v>743</v>
      </c>
      <c r="D197" s="248" t="s">
        <v>951</v>
      </c>
      <c r="E197" s="19" t="s">
        <v>88</v>
      </c>
      <c r="F197" s="249">
        <v>17.417000000000002</v>
      </c>
      <c r="G197" s="36"/>
      <c r="H197" s="41"/>
    </row>
    <row r="198" spans="1:8" s="2" customFormat="1" ht="16.899999999999999" customHeight="1">
      <c r="A198" s="36"/>
      <c r="B198" s="41"/>
      <c r="C198" s="248" t="s">
        <v>758</v>
      </c>
      <c r="D198" s="248" t="s">
        <v>952</v>
      </c>
      <c r="E198" s="19" t="s">
        <v>88</v>
      </c>
      <c r="F198" s="249">
        <v>12</v>
      </c>
      <c r="G198" s="36"/>
      <c r="H198" s="41"/>
    </row>
    <row r="199" spans="1:8" s="2" customFormat="1" ht="16.899999999999999" customHeight="1">
      <c r="A199" s="36"/>
      <c r="B199" s="41"/>
      <c r="C199" s="248" t="s">
        <v>763</v>
      </c>
      <c r="D199" s="248" t="s">
        <v>953</v>
      </c>
      <c r="E199" s="19" t="s">
        <v>88</v>
      </c>
      <c r="F199" s="249">
        <v>17.417000000000002</v>
      </c>
      <c r="G199" s="36"/>
      <c r="H199" s="41"/>
    </row>
    <row r="200" spans="1:8" s="2" customFormat="1" ht="16.899999999999999" customHeight="1">
      <c r="A200" s="36"/>
      <c r="B200" s="41"/>
      <c r="C200" s="244" t="s">
        <v>131</v>
      </c>
      <c r="D200" s="245" t="s">
        <v>132</v>
      </c>
      <c r="E200" s="246" t="s">
        <v>93</v>
      </c>
      <c r="F200" s="247">
        <v>21.3</v>
      </c>
      <c r="G200" s="36"/>
      <c r="H200" s="41"/>
    </row>
    <row r="201" spans="1:8" s="2" customFormat="1" ht="16.899999999999999" customHeight="1">
      <c r="A201" s="36"/>
      <c r="B201" s="41"/>
      <c r="C201" s="248" t="s">
        <v>19</v>
      </c>
      <c r="D201" s="248" t="s">
        <v>869</v>
      </c>
      <c r="E201" s="19" t="s">
        <v>19</v>
      </c>
      <c r="F201" s="249">
        <v>0</v>
      </c>
      <c r="G201" s="36"/>
      <c r="H201" s="41"/>
    </row>
    <row r="202" spans="1:8" s="2" customFormat="1" ht="16.899999999999999" customHeight="1">
      <c r="A202" s="36"/>
      <c r="B202" s="41"/>
      <c r="C202" s="248" t="s">
        <v>19</v>
      </c>
      <c r="D202" s="248" t="s">
        <v>75</v>
      </c>
      <c r="E202" s="19" t="s">
        <v>19</v>
      </c>
      <c r="F202" s="249">
        <v>0</v>
      </c>
      <c r="G202" s="36"/>
      <c r="H202" s="41"/>
    </row>
    <row r="203" spans="1:8" s="2" customFormat="1" ht="16.899999999999999" customHeight="1">
      <c r="A203" s="36"/>
      <c r="B203" s="41"/>
      <c r="C203" s="248" t="s">
        <v>19</v>
      </c>
      <c r="D203" s="248" t="s">
        <v>873</v>
      </c>
      <c r="E203" s="19" t="s">
        <v>19</v>
      </c>
      <c r="F203" s="249">
        <v>0</v>
      </c>
      <c r="G203" s="36"/>
      <c r="H203" s="41"/>
    </row>
    <row r="204" spans="1:8" s="2" customFormat="1" ht="16.899999999999999" customHeight="1">
      <c r="A204" s="36"/>
      <c r="B204" s="41"/>
      <c r="C204" s="248" t="s">
        <v>19</v>
      </c>
      <c r="D204" s="248" t="s">
        <v>954</v>
      </c>
      <c r="E204" s="19" t="s">
        <v>19</v>
      </c>
      <c r="F204" s="249">
        <v>2.4</v>
      </c>
      <c r="G204" s="36"/>
      <c r="H204" s="41"/>
    </row>
    <row r="205" spans="1:8" s="2" customFormat="1" ht="16.899999999999999" customHeight="1">
      <c r="A205" s="36"/>
      <c r="B205" s="41"/>
      <c r="C205" s="248" t="s">
        <v>19</v>
      </c>
      <c r="D205" s="248" t="s">
        <v>876</v>
      </c>
      <c r="E205" s="19" t="s">
        <v>19</v>
      </c>
      <c r="F205" s="249">
        <v>0</v>
      </c>
      <c r="G205" s="36"/>
      <c r="H205" s="41"/>
    </row>
    <row r="206" spans="1:8" s="2" customFormat="1" ht="16.899999999999999" customHeight="1">
      <c r="A206" s="36"/>
      <c r="B206" s="41"/>
      <c r="C206" s="248" t="s">
        <v>19</v>
      </c>
      <c r="D206" s="248" t="s">
        <v>75</v>
      </c>
      <c r="E206" s="19" t="s">
        <v>19</v>
      </c>
      <c r="F206" s="249">
        <v>0</v>
      </c>
      <c r="G206" s="36"/>
      <c r="H206" s="41"/>
    </row>
    <row r="207" spans="1:8" s="2" customFormat="1" ht="16.899999999999999" customHeight="1">
      <c r="A207" s="36"/>
      <c r="B207" s="41"/>
      <c r="C207" s="248" t="s">
        <v>19</v>
      </c>
      <c r="D207" s="248" t="s">
        <v>879</v>
      </c>
      <c r="E207" s="19" t="s">
        <v>19</v>
      </c>
      <c r="F207" s="249">
        <v>0</v>
      </c>
      <c r="G207" s="36"/>
      <c r="H207" s="41"/>
    </row>
    <row r="208" spans="1:8" s="2" customFormat="1" ht="16.899999999999999" customHeight="1">
      <c r="A208" s="36"/>
      <c r="B208" s="41"/>
      <c r="C208" s="248" t="s">
        <v>19</v>
      </c>
      <c r="D208" s="248" t="s">
        <v>94</v>
      </c>
      <c r="E208" s="19" t="s">
        <v>19</v>
      </c>
      <c r="F208" s="249">
        <v>9</v>
      </c>
      <c r="G208" s="36"/>
      <c r="H208" s="41"/>
    </row>
    <row r="209" spans="1:8" s="2" customFormat="1" ht="16.899999999999999" customHeight="1">
      <c r="A209" s="36"/>
      <c r="B209" s="41"/>
      <c r="C209" s="248" t="s">
        <v>19</v>
      </c>
      <c r="D209" s="248" t="s">
        <v>882</v>
      </c>
      <c r="E209" s="19" t="s">
        <v>19</v>
      </c>
      <c r="F209" s="249">
        <v>0</v>
      </c>
      <c r="G209" s="36"/>
      <c r="H209" s="41"/>
    </row>
    <row r="210" spans="1:8" s="2" customFormat="1" ht="16.899999999999999" customHeight="1">
      <c r="A210" s="36"/>
      <c r="B210" s="41"/>
      <c r="C210" s="248" t="s">
        <v>19</v>
      </c>
      <c r="D210" s="248" t="s">
        <v>75</v>
      </c>
      <c r="E210" s="19" t="s">
        <v>19</v>
      </c>
      <c r="F210" s="249">
        <v>0</v>
      </c>
      <c r="G210" s="36"/>
      <c r="H210" s="41"/>
    </row>
    <row r="211" spans="1:8" s="2" customFormat="1" ht="16.899999999999999" customHeight="1">
      <c r="A211" s="36"/>
      <c r="B211" s="41"/>
      <c r="C211" s="248" t="s">
        <v>19</v>
      </c>
      <c r="D211" s="248" t="s">
        <v>884</v>
      </c>
      <c r="E211" s="19" t="s">
        <v>19</v>
      </c>
      <c r="F211" s="249">
        <v>0</v>
      </c>
      <c r="G211" s="36"/>
      <c r="H211" s="41"/>
    </row>
    <row r="212" spans="1:8" s="2" customFormat="1" ht="16.899999999999999" customHeight="1">
      <c r="A212" s="36"/>
      <c r="B212" s="41"/>
      <c r="C212" s="248" t="s">
        <v>19</v>
      </c>
      <c r="D212" s="248" t="s">
        <v>955</v>
      </c>
      <c r="E212" s="19" t="s">
        <v>19</v>
      </c>
      <c r="F212" s="249">
        <v>3.4</v>
      </c>
      <c r="G212" s="36"/>
      <c r="H212" s="41"/>
    </row>
    <row r="213" spans="1:8" s="2" customFormat="1" ht="16.899999999999999" customHeight="1">
      <c r="A213" s="36"/>
      <c r="B213" s="41"/>
      <c r="C213" s="248" t="s">
        <v>19</v>
      </c>
      <c r="D213" s="248" t="s">
        <v>888</v>
      </c>
      <c r="E213" s="19" t="s">
        <v>19</v>
      </c>
      <c r="F213" s="249">
        <v>0</v>
      </c>
      <c r="G213" s="36"/>
      <c r="H213" s="41"/>
    </row>
    <row r="214" spans="1:8" s="2" customFormat="1" ht="16.899999999999999" customHeight="1">
      <c r="A214" s="36"/>
      <c r="B214" s="41"/>
      <c r="C214" s="248" t="s">
        <v>19</v>
      </c>
      <c r="D214" s="248" t="s">
        <v>75</v>
      </c>
      <c r="E214" s="19" t="s">
        <v>19</v>
      </c>
      <c r="F214" s="249">
        <v>0</v>
      </c>
      <c r="G214" s="36"/>
      <c r="H214" s="41"/>
    </row>
    <row r="215" spans="1:8" s="2" customFormat="1" ht="16.899999999999999" customHeight="1">
      <c r="A215" s="36"/>
      <c r="B215" s="41"/>
      <c r="C215" s="248" t="s">
        <v>19</v>
      </c>
      <c r="D215" s="248" t="s">
        <v>891</v>
      </c>
      <c r="E215" s="19" t="s">
        <v>19</v>
      </c>
      <c r="F215" s="249">
        <v>0</v>
      </c>
      <c r="G215" s="36"/>
      <c r="H215" s="41"/>
    </row>
    <row r="216" spans="1:8" s="2" customFormat="1" ht="16.899999999999999" customHeight="1">
      <c r="A216" s="36"/>
      <c r="B216" s="41"/>
      <c r="C216" s="248" t="s">
        <v>19</v>
      </c>
      <c r="D216" s="248" t="s">
        <v>75</v>
      </c>
      <c r="E216" s="19" t="s">
        <v>19</v>
      </c>
      <c r="F216" s="249">
        <v>0</v>
      </c>
      <c r="G216" s="36"/>
      <c r="H216" s="41"/>
    </row>
    <row r="217" spans="1:8" s="2" customFormat="1" ht="16.899999999999999" customHeight="1">
      <c r="A217" s="36"/>
      <c r="B217" s="41"/>
      <c r="C217" s="248" t="s">
        <v>19</v>
      </c>
      <c r="D217" s="248" t="s">
        <v>894</v>
      </c>
      <c r="E217" s="19" t="s">
        <v>19</v>
      </c>
      <c r="F217" s="249">
        <v>0</v>
      </c>
      <c r="G217" s="36"/>
      <c r="H217" s="41"/>
    </row>
    <row r="218" spans="1:8" s="2" customFormat="1" ht="16.899999999999999" customHeight="1">
      <c r="A218" s="36"/>
      <c r="B218" s="41"/>
      <c r="C218" s="248" t="s">
        <v>19</v>
      </c>
      <c r="D218" s="248" t="s">
        <v>956</v>
      </c>
      <c r="E218" s="19" t="s">
        <v>19</v>
      </c>
      <c r="F218" s="249">
        <v>2.9</v>
      </c>
      <c r="G218" s="36"/>
      <c r="H218" s="41"/>
    </row>
    <row r="219" spans="1:8" s="2" customFormat="1" ht="16.899999999999999" customHeight="1">
      <c r="A219" s="36"/>
      <c r="B219" s="41"/>
      <c r="C219" s="248" t="s">
        <v>19</v>
      </c>
      <c r="D219" s="248" t="s">
        <v>897</v>
      </c>
      <c r="E219" s="19" t="s">
        <v>19</v>
      </c>
      <c r="F219" s="249">
        <v>0</v>
      </c>
      <c r="G219" s="36"/>
      <c r="H219" s="41"/>
    </row>
    <row r="220" spans="1:8" s="2" customFormat="1" ht="16.899999999999999" customHeight="1">
      <c r="A220" s="36"/>
      <c r="B220" s="41"/>
      <c r="C220" s="248" t="s">
        <v>19</v>
      </c>
      <c r="D220" s="248" t="s">
        <v>954</v>
      </c>
      <c r="E220" s="19" t="s">
        <v>19</v>
      </c>
      <c r="F220" s="249">
        <v>2.4</v>
      </c>
      <c r="G220" s="36"/>
      <c r="H220" s="41"/>
    </row>
    <row r="221" spans="1:8" s="2" customFormat="1" ht="16.899999999999999" customHeight="1">
      <c r="A221" s="36"/>
      <c r="B221" s="41"/>
      <c r="C221" s="248" t="s">
        <v>19</v>
      </c>
      <c r="D221" s="248" t="s">
        <v>900</v>
      </c>
      <c r="E221" s="19" t="s">
        <v>19</v>
      </c>
      <c r="F221" s="249">
        <v>0</v>
      </c>
      <c r="G221" s="36"/>
      <c r="H221" s="41"/>
    </row>
    <row r="222" spans="1:8" s="2" customFormat="1" ht="16.899999999999999" customHeight="1">
      <c r="A222" s="36"/>
      <c r="B222" s="41"/>
      <c r="C222" s="248" t="s">
        <v>19</v>
      </c>
      <c r="D222" s="248" t="s">
        <v>957</v>
      </c>
      <c r="E222" s="19" t="s">
        <v>19</v>
      </c>
      <c r="F222" s="249">
        <v>1.2</v>
      </c>
      <c r="G222" s="36"/>
      <c r="H222" s="41"/>
    </row>
    <row r="223" spans="1:8" s="2" customFormat="1" ht="16.899999999999999" customHeight="1">
      <c r="A223" s="36"/>
      <c r="B223" s="41"/>
      <c r="C223" s="248" t="s">
        <v>19</v>
      </c>
      <c r="D223" s="248" t="s">
        <v>320</v>
      </c>
      <c r="E223" s="19" t="s">
        <v>19</v>
      </c>
      <c r="F223" s="249">
        <v>21.3</v>
      </c>
      <c r="G223" s="36"/>
      <c r="H223" s="41"/>
    </row>
    <row r="224" spans="1:8" s="2" customFormat="1" ht="16.899999999999999" customHeight="1">
      <c r="A224" s="36"/>
      <c r="B224" s="41"/>
      <c r="C224" s="250" t="s">
        <v>886</v>
      </c>
      <c r="D224" s="36"/>
      <c r="E224" s="36"/>
      <c r="F224" s="36"/>
      <c r="G224" s="36"/>
      <c r="H224" s="41"/>
    </row>
    <row r="225" spans="1:8" s="2" customFormat="1" ht="16.899999999999999" customHeight="1">
      <c r="A225" s="36"/>
      <c r="B225" s="41"/>
      <c r="C225" s="248" t="s">
        <v>308</v>
      </c>
      <c r="D225" s="248" t="s">
        <v>958</v>
      </c>
      <c r="E225" s="19" t="s">
        <v>88</v>
      </c>
      <c r="F225" s="249">
        <v>56.54</v>
      </c>
      <c r="G225" s="36"/>
      <c r="H225" s="41"/>
    </row>
    <row r="226" spans="1:8" s="2" customFormat="1" ht="16.899999999999999" customHeight="1">
      <c r="A226" s="36"/>
      <c r="B226" s="41"/>
      <c r="C226" s="248" t="s">
        <v>600</v>
      </c>
      <c r="D226" s="248" t="s">
        <v>959</v>
      </c>
      <c r="E226" s="19" t="s">
        <v>93</v>
      </c>
      <c r="F226" s="249">
        <v>22.364999999999998</v>
      </c>
      <c r="G226" s="36"/>
      <c r="H226" s="41"/>
    </row>
    <row r="227" spans="1:8" s="2" customFormat="1" ht="16.899999999999999" customHeight="1">
      <c r="A227" s="36"/>
      <c r="B227" s="41"/>
      <c r="C227" s="244" t="s">
        <v>134</v>
      </c>
      <c r="D227" s="245" t="s">
        <v>135</v>
      </c>
      <c r="E227" s="246" t="s">
        <v>93</v>
      </c>
      <c r="F227" s="247">
        <v>118.2</v>
      </c>
      <c r="G227" s="36"/>
      <c r="H227" s="41"/>
    </row>
    <row r="228" spans="1:8" s="2" customFormat="1" ht="16.899999999999999" customHeight="1">
      <c r="A228" s="36"/>
      <c r="B228" s="41"/>
      <c r="C228" s="248" t="s">
        <v>19</v>
      </c>
      <c r="D228" s="248" t="s">
        <v>869</v>
      </c>
      <c r="E228" s="19" t="s">
        <v>19</v>
      </c>
      <c r="F228" s="249">
        <v>0</v>
      </c>
      <c r="G228" s="36"/>
      <c r="H228" s="41"/>
    </row>
    <row r="229" spans="1:8" s="2" customFormat="1" ht="16.899999999999999" customHeight="1">
      <c r="A229" s="36"/>
      <c r="B229" s="41"/>
      <c r="C229" s="248" t="s">
        <v>19</v>
      </c>
      <c r="D229" s="248" t="s">
        <v>960</v>
      </c>
      <c r="E229" s="19" t="s">
        <v>19</v>
      </c>
      <c r="F229" s="249">
        <v>13.5</v>
      </c>
      <c r="G229" s="36"/>
      <c r="H229" s="41"/>
    </row>
    <row r="230" spans="1:8" s="2" customFormat="1" ht="16.899999999999999" customHeight="1">
      <c r="A230" s="36"/>
      <c r="B230" s="41"/>
      <c r="C230" s="248" t="s">
        <v>19</v>
      </c>
      <c r="D230" s="248" t="s">
        <v>873</v>
      </c>
      <c r="E230" s="19" t="s">
        <v>19</v>
      </c>
      <c r="F230" s="249">
        <v>0</v>
      </c>
      <c r="G230" s="36"/>
      <c r="H230" s="41"/>
    </row>
    <row r="231" spans="1:8" s="2" customFormat="1" ht="16.899999999999999" customHeight="1">
      <c r="A231" s="36"/>
      <c r="B231" s="41"/>
      <c r="C231" s="248" t="s">
        <v>19</v>
      </c>
      <c r="D231" s="248" t="s">
        <v>961</v>
      </c>
      <c r="E231" s="19" t="s">
        <v>19</v>
      </c>
      <c r="F231" s="249">
        <v>9.6</v>
      </c>
      <c r="G231" s="36"/>
      <c r="H231" s="41"/>
    </row>
    <row r="232" spans="1:8" s="2" customFormat="1" ht="16.899999999999999" customHeight="1">
      <c r="A232" s="36"/>
      <c r="B232" s="41"/>
      <c r="C232" s="248" t="s">
        <v>19</v>
      </c>
      <c r="D232" s="248" t="s">
        <v>876</v>
      </c>
      <c r="E232" s="19" t="s">
        <v>19</v>
      </c>
      <c r="F232" s="249">
        <v>0</v>
      </c>
      <c r="G232" s="36"/>
      <c r="H232" s="41"/>
    </row>
    <row r="233" spans="1:8" s="2" customFormat="1" ht="16.899999999999999" customHeight="1">
      <c r="A233" s="36"/>
      <c r="B233" s="41"/>
      <c r="C233" s="248" t="s">
        <v>19</v>
      </c>
      <c r="D233" s="248" t="s">
        <v>954</v>
      </c>
      <c r="E233" s="19" t="s">
        <v>19</v>
      </c>
      <c r="F233" s="249">
        <v>2.4</v>
      </c>
      <c r="G233" s="36"/>
      <c r="H233" s="41"/>
    </row>
    <row r="234" spans="1:8" s="2" customFormat="1" ht="16.899999999999999" customHeight="1">
      <c r="A234" s="36"/>
      <c r="B234" s="41"/>
      <c r="C234" s="248" t="s">
        <v>19</v>
      </c>
      <c r="D234" s="248" t="s">
        <v>879</v>
      </c>
      <c r="E234" s="19" t="s">
        <v>19</v>
      </c>
      <c r="F234" s="249">
        <v>0</v>
      </c>
      <c r="G234" s="36"/>
      <c r="H234" s="41"/>
    </row>
    <row r="235" spans="1:8" s="2" customFormat="1" ht="16.899999999999999" customHeight="1">
      <c r="A235" s="36"/>
      <c r="B235" s="41"/>
      <c r="C235" s="248" t="s">
        <v>19</v>
      </c>
      <c r="D235" s="248" t="s">
        <v>962</v>
      </c>
      <c r="E235" s="19" t="s">
        <v>19</v>
      </c>
      <c r="F235" s="249">
        <v>52.5</v>
      </c>
      <c r="G235" s="36"/>
      <c r="H235" s="41"/>
    </row>
    <row r="236" spans="1:8" s="2" customFormat="1" ht="16.899999999999999" customHeight="1">
      <c r="A236" s="36"/>
      <c r="B236" s="41"/>
      <c r="C236" s="248" t="s">
        <v>19</v>
      </c>
      <c r="D236" s="248" t="s">
        <v>882</v>
      </c>
      <c r="E236" s="19" t="s">
        <v>19</v>
      </c>
      <c r="F236" s="249">
        <v>0</v>
      </c>
      <c r="G236" s="36"/>
      <c r="H236" s="41"/>
    </row>
    <row r="237" spans="1:8" s="2" customFormat="1" ht="16.899999999999999" customHeight="1">
      <c r="A237" s="36"/>
      <c r="B237" s="41"/>
      <c r="C237" s="248" t="s">
        <v>19</v>
      </c>
      <c r="D237" s="248" t="s">
        <v>954</v>
      </c>
      <c r="E237" s="19" t="s">
        <v>19</v>
      </c>
      <c r="F237" s="249">
        <v>2.4</v>
      </c>
      <c r="G237" s="36"/>
      <c r="H237" s="41"/>
    </row>
    <row r="238" spans="1:8" s="2" customFormat="1" ht="16.899999999999999" customHeight="1">
      <c r="A238" s="36"/>
      <c r="B238" s="41"/>
      <c r="C238" s="248" t="s">
        <v>19</v>
      </c>
      <c r="D238" s="248" t="s">
        <v>884</v>
      </c>
      <c r="E238" s="19" t="s">
        <v>19</v>
      </c>
      <c r="F238" s="249">
        <v>0</v>
      </c>
      <c r="G238" s="36"/>
      <c r="H238" s="41"/>
    </row>
    <row r="239" spans="1:8" s="2" customFormat="1" ht="16.899999999999999" customHeight="1">
      <c r="A239" s="36"/>
      <c r="B239" s="41"/>
      <c r="C239" s="248" t="s">
        <v>19</v>
      </c>
      <c r="D239" s="248" t="s">
        <v>963</v>
      </c>
      <c r="E239" s="19" t="s">
        <v>19</v>
      </c>
      <c r="F239" s="249">
        <v>17</v>
      </c>
      <c r="G239" s="36"/>
      <c r="H239" s="41"/>
    </row>
    <row r="240" spans="1:8" s="2" customFormat="1" ht="16.899999999999999" customHeight="1">
      <c r="A240" s="36"/>
      <c r="B240" s="41"/>
      <c r="C240" s="248" t="s">
        <v>19</v>
      </c>
      <c r="D240" s="248" t="s">
        <v>888</v>
      </c>
      <c r="E240" s="19" t="s">
        <v>19</v>
      </c>
      <c r="F240" s="249">
        <v>0</v>
      </c>
      <c r="G240" s="36"/>
      <c r="H240" s="41"/>
    </row>
    <row r="241" spans="1:8" s="2" customFormat="1" ht="16.899999999999999" customHeight="1">
      <c r="A241" s="36"/>
      <c r="B241" s="41"/>
      <c r="C241" s="248" t="s">
        <v>19</v>
      </c>
      <c r="D241" s="248" t="s">
        <v>964</v>
      </c>
      <c r="E241" s="19" t="s">
        <v>19</v>
      </c>
      <c r="F241" s="249">
        <v>8.4</v>
      </c>
      <c r="G241" s="36"/>
      <c r="H241" s="41"/>
    </row>
    <row r="242" spans="1:8" s="2" customFormat="1" ht="16.899999999999999" customHeight="1">
      <c r="A242" s="36"/>
      <c r="B242" s="41"/>
      <c r="C242" s="248" t="s">
        <v>19</v>
      </c>
      <c r="D242" s="248" t="s">
        <v>891</v>
      </c>
      <c r="E242" s="19" t="s">
        <v>19</v>
      </c>
      <c r="F242" s="249">
        <v>0</v>
      </c>
      <c r="G242" s="36"/>
      <c r="H242" s="41"/>
    </row>
    <row r="243" spans="1:8" s="2" customFormat="1" ht="16.899999999999999" customHeight="1">
      <c r="A243" s="36"/>
      <c r="B243" s="41"/>
      <c r="C243" s="248" t="s">
        <v>19</v>
      </c>
      <c r="D243" s="248" t="s">
        <v>957</v>
      </c>
      <c r="E243" s="19" t="s">
        <v>19</v>
      </c>
      <c r="F243" s="249">
        <v>1.2</v>
      </c>
      <c r="G243" s="36"/>
      <c r="H243" s="41"/>
    </row>
    <row r="244" spans="1:8" s="2" customFormat="1" ht="16.899999999999999" customHeight="1">
      <c r="A244" s="36"/>
      <c r="B244" s="41"/>
      <c r="C244" s="248" t="s">
        <v>19</v>
      </c>
      <c r="D244" s="248" t="s">
        <v>894</v>
      </c>
      <c r="E244" s="19" t="s">
        <v>19</v>
      </c>
      <c r="F244" s="249">
        <v>0</v>
      </c>
      <c r="G244" s="36"/>
      <c r="H244" s="41"/>
    </row>
    <row r="245" spans="1:8" s="2" customFormat="1" ht="16.899999999999999" customHeight="1">
      <c r="A245" s="36"/>
      <c r="B245" s="41"/>
      <c r="C245" s="248" t="s">
        <v>19</v>
      </c>
      <c r="D245" s="248" t="s">
        <v>965</v>
      </c>
      <c r="E245" s="19" t="s">
        <v>19</v>
      </c>
      <c r="F245" s="249">
        <v>11.2</v>
      </c>
      <c r="G245" s="36"/>
      <c r="H245" s="41"/>
    </row>
    <row r="246" spans="1:8" s="2" customFormat="1" ht="16.899999999999999" customHeight="1">
      <c r="A246" s="36"/>
      <c r="B246" s="41"/>
      <c r="C246" s="248" t="s">
        <v>19</v>
      </c>
      <c r="D246" s="248" t="s">
        <v>320</v>
      </c>
      <c r="E246" s="19" t="s">
        <v>19</v>
      </c>
      <c r="F246" s="249">
        <v>118.2</v>
      </c>
      <c r="G246" s="36"/>
      <c r="H246" s="41"/>
    </row>
    <row r="247" spans="1:8" s="2" customFormat="1" ht="16.899999999999999" customHeight="1">
      <c r="A247" s="36"/>
      <c r="B247" s="41"/>
      <c r="C247" s="250" t="s">
        <v>886</v>
      </c>
      <c r="D247" s="36"/>
      <c r="E247" s="36"/>
      <c r="F247" s="36"/>
      <c r="G247" s="36"/>
      <c r="H247" s="41"/>
    </row>
    <row r="248" spans="1:8" s="2" customFormat="1" ht="16.899999999999999" customHeight="1">
      <c r="A248" s="36"/>
      <c r="B248" s="41"/>
      <c r="C248" s="248" t="s">
        <v>308</v>
      </c>
      <c r="D248" s="248" t="s">
        <v>958</v>
      </c>
      <c r="E248" s="19" t="s">
        <v>88</v>
      </c>
      <c r="F248" s="249">
        <v>56.54</v>
      </c>
      <c r="G248" s="36"/>
      <c r="H248" s="41"/>
    </row>
    <row r="249" spans="1:8" s="2" customFormat="1" ht="16.899999999999999" customHeight="1">
      <c r="A249" s="36"/>
      <c r="B249" s="41"/>
      <c r="C249" s="248" t="s">
        <v>593</v>
      </c>
      <c r="D249" s="248" t="s">
        <v>966</v>
      </c>
      <c r="E249" s="19" t="s">
        <v>93</v>
      </c>
      <c r="F249" s="249">
        <v>124.11</v>
      </c>
      <c r="G249" s="36"/>
      <c r="H249" s="41"/>
    </row>
    <row r="250" spans="1:8" s="2" customFormat="1" ht="16.899999999999999" customHeight="1">
      <c r="A250" s="36"/>
      <c r="B250" s="41"/>
      <c r="C250" s="244" t="s">
        <v>137</v>
      </c>
      <c r="D250" s="245" t="s">
        <v>138</v>
      </c>
      <c r="E250" s="246" t="s">
        <v>93</v>
      </c>
      <c r="F250" s="247">
        <v>26.2</v>
      </c>
      <c r="G250" s="36"/>
      <c r="H250" s="41"/>
    </row>
    <row r="251" spans="1:8" s="2" customFormat="1" ht="16.899999999999999" customHeight="1">
      <c r="A251" s="36"/>
      <c r="B251" s="41"/>
      <c r="C251" s="248" t="s">
        <v>19</v>
      </c>
      <c r="D251" s="248" t="s">
        <v>894</v>
      </c>
      <c r="E251" s="19" t="s">
        <v>19</v>
      </c>
      <c r="F251" s="249">
        <v>0</v>
      </c>
      <c r="G251" s="36"/>
      <c r="H251" s="41"/>
    </row>
    <row r="252" spans="1:8" s="2" customFormat="1" ht="16.899999999999999" customHeight="1">
      <c r="A252" s="36"/>
      <c r="B252" s="41"/>
      <c r="C252" s="248" t="s">
        <v>19</v>
      </c>
      <c r="D252" s="248" t="s">
        <v>967</v>
      </c>
      <c r="E252" s="19" t="s">
        <v>19</v>
      </c>
      <c r="F252" s="249">
        <v>5.6</v>
      </c>
      <c r="G252" s="36"/>
      <c r="H252" s="41"/>
    </row>
    <row r="253" spans="1:8" s="2" customFormat="1" ht="16.899999999999999" customHeight="1">
      <c r="A253" s="36"/>
      <c r="B253" s="41"/>
      <c r="C253" s="248" t="s">
        <v>19</v>
      </c>
      <c r="D253" s="248" t="s">
        <v>897</v>
      </c>
      <c r="E253" s="19" t="s">
        <v>19</v>
      </c>
      <c r="F253" s="249">
        <v>0</v>
      </c>
      <c r="G253" s="36"/>
      <c r="H253" s="41"/>
    </row>
    <row r="254" spans="1:8" s="2" customFormat="1" ht="16.899999999999999" customHeight="1">
      <c r="A254" s="36"/>
      <c r="B254" s="41"/>
      <c r="C254" s="248" t="s">
        <v>19</v>
      </c>
      <c r="D254" s="248" t="s">
        <v>968</v>
      </c>
      <c r="E254" s="19" t="s">
        <v>19</v>
      </c>
      <c r="F254" s="249">
        <v>11.6</v>
      </c>
      <c r="G254" s="36"/>
      <c r="H254" s="41"/>
    </row>
    <row r="255" spans="1:8" s="2" customFormat="1" ht="16.899999999999999" customHeight="1">
      <c r="A255" s="36"/>
      <c r="B255" s="41"/>
      <c r="C255" s="248" t="s">
        <v>19</v>
      </c>
      <c r="D255" s="248" t="s">
        <v>900</v>
      </c>
      <c r="E255" s="19" t="s">
        <v>19</v>
      </c>
      <c r="F255" s="249">
        <v>0</v>
      </c>
      <c r="G255" s="36"/>
      <c r="H255" s="41"/>
    </row>
    <row r="256" spans="1:8" s="2" customFormat="1" ht="16.899999999999999" customHeight="1">
      <c r="A256" s="36"/>
      <c r="B256" s="41"/>
      <c r="C256" s="248" t="s">
        <v>19</v>
      </c>
      <c r="D256" s="248" t="s">
        <v>94</v>
      </c>
      <c r="E256" s="19" t="s">
        <v>19</v>
      </c>
      <c r="F256" s="249">
        <v>9</v>
      </c>
      <c r="G256" s="36"/>
      <c r="H256" s="41"/>
    </row>
    <row r="257" spans="1:8" s="2" customFormat="1" ht="16.899999999999999" customHeight="1">
      <c r="A257" s="36"/>
      <c r="B257" s="41"/>
      <c r="C257" s="248" t="s">
        <v>19</v>
      </c>
      <c r="D257" s="248" t="s">
        <v>320</v>
      </c>
      <c r="E257" s="19" t="s">
        <v>19</v>
      </c>
      <c r="F257" s="249">
        <v>26.2</v>
      </c>
      <c r="G257" s="36"/>
      <c r="H257" s="41"/>
    </row>
    <row r="258" spans="1:8" s="2" customFormat="1" ht="16.899999999999999" customHeight="1">
      <c r="A258" s="36"/>
      <c r="B258" s="41"/>
      <c r="C258" s="250" t="s">
        <v>886</v>
      </c>
      <c r="D258" s="36"/>
      <c r="E258" s="36"/>
      <c r="F258" s="36"/>
      <c r="G258" s="36"/>
      <c r="H258" s="41"/>
    </row>
    <row r="259" spans="1:8" s="2" customFormat="1" ht="16.899999999999999" customHeight="1">
      <c r="A259" s="36"/>
      <c r="B259" s="41"/>
      <c r="C259" s="248" t="s">
        <v>308</v>
      </c>
      <c r="D259" s="248" t="s">
        <v>958</v>
      </c>
      <c r="E259" s="19" t="s">
        <v>88</v>
      </c>
      <c r="F259" s="249">
        <v>56.54</v>
      </c>
      <c r="G259" s="36"/>
      <c r="H259" s="41"/>
    </row>
    <row r="260" spans="1:8" s="2" customFormat="1" ht="22.5">
      <c r="A260" s="36"/>
      <c r="B260" s="41"/>
      <c r="C260" s="248" t="s">
        <v>618</v>
      </c>
      <c r="D260" s="248" t="s">
        <v>969</v>
      </c>
      <c r="E260" s="19" t="s">
        <v>93</v>
      </c>
      <c r="F260" s="249">
        <v>27.51</v>
      </c>
      <c r="G260" s="36"/>
      <c r="H260" s="41"/>
    </row>
    <row r="261" spans="1:8" s="2" customFormat="1" ht="16.899999999999999" customHeight="1">
      <c r="A261" s="36"/>
      <c r="B261" s="41"/>
      <c r="C261" s="244" t="s">
        <v>146</v>
      </c>
      <c r="D261" s="245" t="s">
        <v>147</v>
      </c>
      <c r="E261" s="246" t="s">
        <v>93</v>
      </c>
      <c r="F261" s="247">
        <v>146</v>
      </c>
      <c r="G261" s="36"/>
      <c r="H261" s="41"/>
    </row>
    <row r="262" spans="1:8" s="2" customFormat="1" ht="16.899999999999999" customHeight="1">
      <c r="A262" s="36"/>
      <c r="B262" s="41"/>
      <c r="C262" s="248" t="s">
        <v>19</v>
      </c>
      <c r="D262" s="248" t="s">
        <v>869</v>
      </c>
      <c r="E262" s="19" t="s">
        <v>19</v>
      </c>
      <c r="F262" s="249">
        <v>0</v>
      </c>
      <c r="G262" s="36"/>
      <c r="H262" s="41"/>
    </row>
    <row r="263" spans="1:8" s="2" customFormat="1" ht="16.899999999999999" customHeight="1">
      <c r="A263" s="36"/>
      <c r="B263" s="41"/>
      <c r="C263" s="248" t="s">
        <v>19</v>
      </c>
      <c r="D263" s="248" t="s">
        <v>970</v>
      </c>
      <c r="E263" s="19" t="s">
        <v>19</v>
      </c>
      <c r="F263" s="249">
        <v>14.5</v>
      </c>
      <c r="G263" s="36"/>
      <c r="H263" s="41"/>
    </row>
    <row r="264" spans="1:8" s="2" customFormat="1" ht="16.899999999999999" customHeight="1">
      <c r="A264" s="36"/>
      <c r="B264" s="41"/>
      <c r="C264" s="248" t="s">
        <v>19</v>
      </c>
      <c r="D264" s="248" t="s">
        <v>873</v>
      </c>
      <c r="E264" s="19" t="s">
        <v>19</v>
      </c>
      <c r="F264" s="249">
        <v>0</v>
      </c>
      <c r="G264" s="36"/>
      <c r="H264" s="41"/>
    </row>
    <row r="265" spans="1:8" s="2" customFormat="1" ht="16.899999999999999" customHeight="1">
      <c r="A265" s="36"/>
      <c r="B265" s="41"/>
      <c r="C265" s="248" t="s">
        <v>19</v>
      </c>
      <c r="D265" s="248" t="s">
        <v>98</v>
      </c>
      <c r="E265" s="19" t="s">
        <v>19</v>
      </c>
      <c r="F265" s="249">
        <v>15</v>
      </c>
      <c r="G265" s="36"/>
      <c r="H265" s="41"/>
    </row>
    <row r="266" spans="1:8" s="2" customFormat="1" ht="16.899999999999999" customHeight="1">
      <c r="A266" s="36"/>
      <c r="B266" s="41"/>
      <c r="C266" s="248" t="s">
        <v>19</v>
      </c>
      <c r="D266" s="248" t="s">
        <v>876</v>
      </c>
      <c r="E266" s="19" t="s">
        <v>19</v>
      </c>
      <c r="F266" s="249">
        <v>0</v>
      </c>
      <c r="G266" s="36"/>
      <c r="H266" s="41"/>
    </row>
    <row r="267" spans="1:8" s="2" customFormat="1" ht="16.899999999999999" customHeight="1">
      <c r="A267" s="36"/>
      <c r="B267" s="41"/>
      <c r="C267" s="248" t="s">
        <v>19</v>
      </c>
      <c r="D267" s="248" t="s">
        <v>75</v>
      </c>
      <c r="E267" s="19" t="s">
        <v>19</v>
      </c>
      <c r="F267" s="249">
        <v>0</v>
      </c>
      <c r="G267" s="36"/>
      <c r="H267" s="41"/>
    </row>
    <row r="268" spans="1:8" s="2" customFormat="1" ht="16.899999999999999" customHeight="1">
      <c r="A268" s="36"/>
      <c r="B268" s="41"/>
      <c r="C268" s="248" t="s">
        <v>19</v>
      </c>
      <c r="D268" s="248" t="s">
        <v>879</v>
      </c>
      <c r="E268" s="19" t="s">
        <v>19</v>
      </c>
      <c r="F268" s="249">
        <v>0</v>
      </c>
      <c r="G268" s="36"/>
      <c r="H268" s="41"/>
    </row>
    <row r="269" spans="1:8" s="2" customFormat="1" ht="16.899999999999999" customHeight="1">
      <c r="A269" s="36"/>
      <c r="B269" s="41"/>
      <c r="C269" s="248" t="s">
        <v>19</v>
      </c>
      <c r="D269" s="248" t="s">
        <v>971</v>
      </c>
      <c r="E269" s="19" t="s">
        <v>19</v>
      </c>
      <c r="F269" s="249">
        <v>16</v>
      </c>
      <c r="G269" s="36"/>
      <c r="H269" s="41"/>
    </row>
    <row r="270" spans="1:8" s="2" customFormat="1" ht="16.899999999999999" customHeight="1">
      <c r="A270" s="36"/>
      <c r="B270" s="41"/>
      <c r="C270" s="248" t="s">
        <v>19</v>
      </c>
      <c r="D270" s="248" t="s">
        <v>882</v>
      </c>
      <c r="E270" s="19" t="s">
        <v>19</v>
      </c>
      <c r="F270" s="249">
        <v>0</v>
      </c>
      <c r="G270" s="36"/>
      <c r="H270" s="41"/>
    </row>
    <row r="271" spans="1:8" s="2" customFormat="1" ht="16.899999999999999" customHeight="1">
      <c r="A271" s="36"/>
      <c r="B271" s="41"/>
      <c r="C271" s="248" t="s">
        <v>19</v>
      </c>
      <c r="D271" s="248" t="s">
        <v>438</v>
      </c>
      <c r="E271" s="19" t="s">
        <v>19</v>
      </c>
      <c r="F271" s="249">
        <v>14</v>
      </c>
      <c r="G271" s="36"/>
      <c r="H271" s="41"/>
    </row>
    <row r="272" spans="1:8" s="2" customFormat="1" ht="16.899999999999999" customHeight="1">
      <c r="A272" s="36"/>
      <c r="B272" s="41"/>
      <c r="C272" s="248" t="s">
        <v>19</v>
      </c>
      <c r="D272" s="248" t="s">
        <v>884</v>
      </c>
      <c r="E272" s="19" t="s">
        <v>19</v>
      </c>
      <c r="F272" s="249">
        <v>0</v>
      </c>
      <c r="G272" s="36"/>
      <c r="H272" s="41"/>
    </row>
    <row r="273" spans="1:8" s="2" customFormat="1" ht="16.899999999999999" customHeight="1">
      <c r="A273" s="36"/>
      <c r="B273" s="41"/>
      <c r="C273" s="248" t="s">
        <v>19</v>
      </c>
      <c r="D273" s="248" t="s">
        <v>972</v>
      </c>
      <c r="E273" s="19" t="s">
        <v>19</v>
      </c>
      <c r="F273" s="249">
        <v>29</v>
      </c>
      <c r="G273" s="36"/>
      <c r="H273" s="41"/>
    </row>
    <row r="274" spans="1:8" s="2" customFormat="1" ht="16.899999999999999" customHeight="1">
      <c r="A274" s="36"/>
      <c r="B274" s="41"/>
      <c r="C274" s="248" t="s">
        <v>19</v>
      </c>
      <c r="D274" s="248" t="s">
        <v>888</v>
      </c>
      <c r="E274" s="19" t="s">
        <v>19</v>
      </c>
      <c r="F274" s="249">
        <v>0</v>
      </c>
      <c r="G274" s="36"/>
      <c r="H274" s="41"/>
    </row>
    <row r="275" spans="1:8" s="2" customFormat="1" ht="16.899999999999999" customHeight="1">
      <c r="A275" s="36"/>
      <c r="B275" s="41"/>
      <c r="C275" s="248" t="s">
        <v>19</v>
      </c>
      <c r="D275" s="248" t="s">
        <v>75</v>
      </c>
      <c r="E275" s="19" t="s">
        <v>19</v>
      </c>
      <c r="F275" s="249">
        <v>0</v>
      </c>
      <c r="G275" s="36"/>
      <c r="H275" s="41"/>
    </row>
    <row r="276" spans="1:8" s="2" customFormat="1" ht="16.899999999999999" customHeight="1">
      <c r="A276" s="36"/>
      <c r="B276" s="41"/>
      <c r="C276" s="248" t="s">
        <v>19</v>
      </c>
      <c r="D276" s="248" t="s">
        <v>891</v>
      </c>
      <c r="E276" s="19" t="s">
        <v>19</v>
      </c>
      <c r="F276" s="249">
        <v>0</v>
      </c>
      <c r="G276" s="36"/>
      <c r="H276" s="41"/>
    </row>
    <row r="277" spans="1:8" s="2" customFormat="1" ht="16.899999999999999" customHeight="1">
      <c r="A277" s="36"/>
      <c r="B277" s="41"/>
      <c r="C277" s="248" t="s">
        <v>19</v>
      </c>
      <c r="D277" s="248" t="s">
        <v>75</v>
      </c>
      <c r="E277" s="19" t="s">
        <v>19</v>
      </c>
      <c r="F277" s="249">
        <v>0</v>
      </c>
      <c r="G277" s="36"/>
      <c r="H277" s="41"/>
    </row>
    <row r="278" spans="1:8" s="2" customFormat="1" ht="16.899999999999999" customHeight="1">
      <c r="A278" s="36"/>
      <c r="B278" s="41"/>
      <c r="C278" s="248" t="s">
        <v>19</v>
      </c>
      <c r="D278" s="248" t="s">
        <v>894</v>
      </c>
      <c r="E278" s="19" t="s">
        <v>19</v>
      </c>
      <c r="F278" s="249">
        <v>0</v>
      </c>
      <c r="G278" s="36"/>
      <c r="H278" s="41"/>
    </row>
    <row r="279" spans="1:8" s="2" customFormat="1" ht="16.899999999999999" customHeight="1">
      <c r="A279" s="36"/>
      <c r="B279" s="41"/>
      <c r="C279" s="248" t="s">
        <v>19</v>
      </c>
      <c r="D279" s="248" t="s">
        <v>973</v>
      </c>
      <c r="E279" s="19" t="s">
        <v>19</v>
      </c>
      <c r="F279" s="249">
        <v>5.5</v>
      </c>
      <c r="G279" s="36"/>
      <c r="H279" s="41"/>
    </row>
    <row r="280" spans="1:8" s="2" customFormat="1" ht="16.899999999999999" customHeight="1">
      <c r="A280" s="36"/>
      <c r="B280" s="41"/>
      <c r="C280" s="248" t="s">
        <v>19</v>
      </c>
      <c r="D280" s="248" t="s">
        <v>580</v>
      </c>
      <c r="E280" s="19" t="s">
        <v>19</v>
      </c>
      <c r="F280" s="249">
        <v>18</v>
      </c>
      <c r="G280" s="36"/>
      <c r="H280" s="41"/>
    </row>
    <row r="281" spans="1:8" s="2" customFormat="1" ht="16.899999999999999" customHeight="1">
      <c r="A281" s="36"/>
      <c r="B281" s="41"/>
      <c r="C281" s="248" t="s">
        <v>19</v>
      </c>
      <c r="D281" s="248" t="s">
        <v>98</v>
      </c>
      <c r="E281" s="19" t="s">
        <v>19</v>
      </c>
      <c r="F281" s="249">
        <v>15</v>
      </c>
      <c r="G281" s="36"/>
      <c r="H281" s="41"/>
    </row>
    <row r="282" spans="1:8" s="2" customFormat="1" ht="16.899999999999999" customHeight="1">
      <c r="A282" s="36"/>
      <c r="B282" s="41"/>
      <c r="C282" s="248" t="s">
        <v>19</v>
      </c>
      <c r="D282" s="248" t="s">
        <v>897</v>
      </c>
      <c r="E282" s="19" t="s">
        <v>19</v>
      </c>
      <c r="F282" s="249">
        <v>0</v>
      </c>
      <c r="G282" s="36"/>
      <c r="H282" s="41"/>
    </row>
    <row r="283" spans="1:8" s="2" customFormat="1" ht="16.899999999999999" customHeight="1">
      <c r="A283" s="36"/>
      <c r="B283" s="41"/>
      <c r="C283" s="248" t="s">
        <v>19</v>
      </c>
      <c r="D283" s="248" t="s">
        <v>75</v>
      </c>
      <c r="E283" s="19" t="s">
        <v>19</v>
      </c>
      <c r="F283" s="249">
        <v>0</v>
      </c>
      <c r="G283" s="36"/>
      <c r="H283" s="41"/>
    </row>
    <row r="284" spans="1:8" s="2" customFormat="1" ht="16.899999999999999" customHeight="1">
      <c r="A284" s="36"/>
      <c r="B284" s="41"/>
      <c r="C284" s="248" t="s">
        <v>19</v>
      </c>
      <c r="D284" s="248" t="s">
        <v>900</v>
      </c>
      <c r="E284" s="19" t="s">
        <v>19</v>
      </c>
      <c r="F284" s="249">
        <v>0</v>
      </c>
      <c r="G284" s="36"/>
      <c r="H284" s="41"/>
    </row>
    <row r="285" spans="1:8" s="2" customFormat="1" ht="16.899999999999999" customHeight="1">
      <c r="A285" s="36"/>
      <c r="B285" s="41"/>
      <c r="C285" s="248" t="s">
        <v>19</v>
      </c>
      <c r="D285" s="248" t="s">
        <v>974</v>
      </c>
      <c r="E285" s="19" t="s">
        <v>19</v>
      </c>
      <c r="F285" s="249">
        <v>19</v>
      </c>
      <c r="G285" s="36"/>
      <c r="H285" s="41"/>
    </row>
    <row r="286" spans="1:8" s="2" customFormat="1" ht="16.899999999999999" customHeight="1">
      <c r="A286" s="36"/>
      <c r="B286" s="41"/>
      <c r="C286" s="248" t="s">
        <v>19</v>
      </c>
      <c r="D286" s="248" t="s">
        <v>320</v>
      </c>
      <c r="E286" s="19" t="s">
        <v>19</v>
      </c>
      <c r="F286" s="249">
        <v>146</v>
      </c>
      <c r="G286" s="36"/>
      <c r="H286" s="41"/>
    </row>
    <row r="287" spans="1:8" s="2" customFormat="1" ht="16.899999999999999" customHeight="1">
      <c r="A287" s="36"/>
      <c r="B287" s="41"/>
      <c r="C287" s="250" t="s">
        <v>886</v>
      </c>
      <c r="D287" s="36"/>
      <c r="E287" s="36"/>
      <c r="F287" s="36"/>
      <c r="G287" s="36"/>
      <c r="H287" s="41"/>
    </row>
    <row r="288" spans="1:8" s="2" customFormat="1" ht="16.899999999999999" customHeight="1">
      <c r="A288" s="36"/>
      <c r="B288" s="41"/>
      <c r="C288" s="248" t="s">
        <v>642</v>
      </c>
      <c r="D288" s="248" t="s">
        <v>975</v>
      </c>
      <c r="E288" s="19" t="s">
        <v>93</v>
      </c>
      <c r="F288" s="249">
        <v>153.30000000000001</v>
      </c>
      <c r="G288" s="36"/>
      <c r="H288" s="41"/>
    </row>
    <row r="289" spans="1:8" s="2" customFormat="1" ht="16.899999999999999" customHeight="1">
      <c r="A289" s="36"/>
      <c r="B289" s="41"/>
      <c r="C289" s="244" t="s">
        <v>149</v>
      </c>
      <c r="D289" s="245" t="s">
        <v>150</v>
      </c>
      <c r="E289" s="246" t="s">
        <v>93</v>
      </c>
      <c r="F289" s="247">
        <v>75.3</v>
      </c>
      <c r="G289" s="36"/>
      <c r="H289" s="41"/>
    </row>
    <row r="290" spans="1:8" s="2" customFormat="1" ht="16.899999999999999" customHeight="1">
      <c r="A290" s="36"/>
      <c r="B290" s="41"/>
      <c r="C290" s="248" t="s">
        <v>19</v>
      </c>
      <c r="D290" s="248" t="s">
        <v>869</v>
      </c>
      <c r="E290" s="19" t="s">
        <v>19</v>
      </c>
      <c r="F290" s="249">
        <v>0</v>
      </c>
      <c r="G290" s="36"/>
      <c r="H290" s="41"/>
    </row>
    <row r="291" spans="1:8" s="2" customFormat="1" ht="16.899999999999999" customHeight="1">
      <c r="A291" s="36"/>
      <c r="B291" s="41"/>
      <c r="C291" s="248" t="s">
        <v>19</v>
      </c>
      <c r="D291" s="248" t="s">
        <v>936</v>
      </c>
      <c r="E291" s="19" t="s">
        <v>19</v>
      </c>
      <c r="F291" s="249">
        <v>7.8</v>
      </c>
      <c r="G291" s="36"/>
      <c r="H291" s="41"/>
    </row>
    <row r="292" spans="1:8" s="2" customFormat="1" ht="16.899999999999999" customHeight="1">
      <c r="A292" s="36"/>
      <c r="B292" s="41"/>
      <c r="C292" s="248" t="s">
        <v>19</v>
      </c>
      <c r="D292" s="248" t="s">
        <v>873</v>
      </c>
      <c r="E292" s="19" t="s">
        <v>19</v>
      </c>
      <c r="F292" s="249">
        <v>0</v>
      </c>
      <c r="G292" s="36"/>
      <c r="H292" s="41"/>
    </row>
    <row r="293" spans="1:8" s="2" customFormat="1" ht="16.899999999999999" customHeight="1">
      <c r="A293" s="36"/>
      <c r="B293" s="41"/>
      <c r="C293" s="248" t="s">
        <v>19</v>
      </c>
      <c r="D293" s="248" t="s">
        <v>976</v>
      </c>
      <c r="E293" s="19" t="s">
        <v>19</v>
      </c>
      <c r="F293" s="249">
        <v>10.199999999999999</v>
      </c>
      <c r="G293" s="36"/>
      <c r="H293" s="41"/>
    </row>
    <row r="294" spans="1:8" s="2" customFormat="1" ht="16.899999999999999" customHeight="1">
      <c r="A294" s="36"/>
      <c r="B294" s="41"/>
      <c r="C294" s="248" t="s">
        <v>19</v>
      </c>
      <c r="D294" s="248" t="s">
        <v>876</v>
      </c>
      <c r="E294" s="19" t="s">
        <v>19</v>
      </c>
      <c r="F294" s="249">
        <v>0</v>
      </c>
      <c r="G294" s="36"/>
      <c r="H294" s="41"/>
    </row>
    <row r="295" spans="1:8" s="2" customFormat="1" ht="16.899999999999999" customHeight="1">
      <c r="A295" s="36"/>
      <c r="B295" s="41"/>
      <c r="C295" s="248" t="s">
        <v>19</v>
      </c>
      <c r="D295" s="248" t="s">
        <v>977</v>
      </c>
      <c r="E295" s="19" t="s">
        <v>19</v>
      </c>
      <c r="F295" s="249">
        <v>3.3</v>
      </c>
      <c r="G295" s="36"/>
      <c r="H295" s="41"/>
    </row>
    <row r="296" spans="1:8" s="2" customFormat="1" ht="16.899999999999999" customHeight="1">
      <c r="A296" s="36"/>
      <c r="B296" s="41"/>
      <c r="C296" s="248" t="s">
        <v>19</v>
      </c>
      <c r="D296" s="248" t="s">
        <v>879</v>
      </c>
      <c r="E296" s="19" t="s">
        <v>19</v>
      </c>
      <c r="F296" s="249">
        <v>0</v>
      </c>
      <c r="G296" s="36"/>
      <c r="H296" s="41"/>
    </row>
    <row r="297" spans="1:8" s="2" customFormat="1" ht="16.899999999999999" customHeight="1">
      <c r="A297" s="36"/>
      <c r="B297" s="41"/>
      <c r="C297" s="248" t="s">
        <v>19</v>
      </c>
      <c r="D297" s="248" t="s">
        <v>978</v>
      </c>
      <c r="E297" s="19" t="s">
        <v>19</v>
      </c>
      <c r="F297" s="249">
        <v>27.6</v>
      </c>
      <c r="G297" s="36"/>
      <c r="H297" s="41"/>
    </row>
    <row r="298" spans="1:8" s="2" customFormat="1" ht="16.899999999999999" customHeight="1">
      <c r="A298" s="36"/>
      <c r="B298" s="41"/>
      <c r="C298" s="248" t="s">
        <v>19</v>
      </c>
      <c r="D298" s="248" t="s">
        <v>882</v>
      </c>
      <c r="E298" s="19" t="s">
        <v>19</v>
      </c>
      <c r="F298" s="249">
        <v>0</v>
      </c>
      <c r="G298" s="36"/>
      <c r="H298" s="41"/>
    </row>
    <row r="299" spans="1:8" s="2" customFormat="1" ht="16.899999999999999" customHeight="1">
      <c r="A299" s="36"/>
      <c r="B299" s="41"/>
      <c r="C299" s="248" t="s">
        <v>19</v>
      </c>
      <c r="D299" s="248" t="s">
        <v>979</v>
      </c>
      <c r="E299" s="19" t="s">
        <v>19</v>
      </c>
      <c r="F299" s="249">
        <v>3.2</v>
      </c>
      <c r="G299" s="36"/>
      <c r="H299" s="41"/>
    </row>
    <row r="300" spans="1:8" s="2" customFormat="1" ht="16.899999999999999" customHeight="1">
      <c r="A300" s="36"/>
      <c r="B300" s="41"/>
      <c r="C300" s="248" t="s">
        <v>19</v>
      </c>
      <c r="D300" s="248" t="s">
        <v>884</v>
      </c>
      <c r="E300" s="19" t="s">
        <v>19</v>
      </c>
      <c r="F300" s="249">
        <v>0</v>
      </c>
      <c r="G300" s="36"/>
      <c r="H300" s="41"/>
    </row>
    <row r="301" spans="1:8" s="2" customFormat="1" ht="16.899999999999999" customHeight="1">
      <c r="A301" s="36"/>
      <c r="B301" s="41"/>
      <c r="C301" s="248" t="s">
        <v>19</v>
      </c>
      <c r="D301" s="248" t="s">
        <v>980</v>
      </c>
      <c r="E301" s="19" t="s">
        <v>19</v>
      </c>
      <c r="F301" s="249">
        <v>23.2</v>
      </c>
      <c r="G301" s="36"/>
      <c r="H301" s="41"/>
    </row>
    <row r="302" spans="1:8" s="2" customFormat="1" ht="16.899999999999999" customHeight="1">
      <c r="A302" s="36"/>
      <c r="B302" s="41"/>
      <c r="C302" s="248" t="s">
        <v>19</v>
      </c>
      <c r="D302" s="248" t="s">
        <v>320</v>
      </c>
      <c r="E302" s="19" t="s">
        <v>19</v>
      </c>
      <c r="F302" s="249">
        <v>75.3</v>
      </c>
      <c r="G302" s="36"/>
      <c r="H302" s="41"/>
    </row>
    <row r="303" spans="1:8" s="2" customFormat="1" ht="16.899999999999999" customHeight="1">
      <c r="A303" s="36"/>
      <c r="B303" s="41"/>
      <c r="C303" s="248" t="s">
        <v>19</v>
      </c>
      <c r="D303" s="248" t="s">
        <v>19</v>
      </c>
      <c r="E303" s="19" t="s">
        <v>19</v>
      </c>
      <c r="F303" s="249">
        <v>0</v>
      </c>
      <c r="G303" s="36"/>
      <c r="H303" s="41"/>
    </row>
    <row r="304" spans="1:8" s="2" customFormat="1" ht="16.899999999999999" customHeight="1">
      <c r="A304" s="36"/>
      <c r="B304" s="41"/>
      <c r="C304" s="248" t="s">
        <v>19</v>
      </c>
      <c r="D304" s="248" t="s">
        <v>19</v>
      </c>
      <c r="E304" s="19" t="s">
        <v>19</v>
      </c>
      <c r="F304" s="249">
        <v>0</v>
      </c>
      <c r="G304" s="36"/>
      <c r="H304" s="41"/>
    </row>
    <row r="305" spans="1:8" s="2" customFormat="1" ht="16.899999999999999" customHeight="1">
      <c r="A305" s="36"/>
      <c r="B305" s="41"/>
      <c r="C305" s="248" t="s">
        <v>19</v>
      </c>
      <c r="D305" s="248" t="s">
        <v>19</v>
      </c>
      <c r="E305" s="19" t="s">
        <v>19</v>
      </c>
      <c r="F305" s="249">
        <v>0</v>
      </c>
      <c r="G305" s="36"/>
      <c r="H305" s="41"/>
    </row>
    <row r="306" spans="1:8" s="2" customFormat="1" ht="16.899999999999999" customHeight="1">
      <c r="A306" s="36"/>
      <c r="B306" s="41"/>
      <c r="C306" s="248" t="s">
        <v>19</v>
      </c>
      <c r="D306" s="248" t="s">
        <v>19</v>
      </c>
      <c r="E306" s="19" t="s">
        <v>19</v>
      </c>
      <c r="F306" s="249">
        <v>0</v>
      </c>
      <c r="G306" s="36"/>
      <c r="H306" s="41"/>
    </row>
    <row r="307" spans="1:8" s="2" customFormat="1" ht="16.899999999999999" customHeight="1">
      <c r="A307" s="36"/>
      <c r="B307" s="41"/>
      <c r="C307" s="248" t="s">
        <v>19</v>
      </c>
      <c r="D307" s="248" t="s">
        <v>19</v>
      </c>
      <c r="E307" s="19" t="s">
        <v>19</v>
      </c>
      <c r="F307" s="249">
        <v>0</v>
      </c>
      <c r="G307" s="36"/>
      <c r="H307" s="41"/>
    </row>
    <row r="308" spans="1:8" s="2" customFormat="1" ht="16.899999999999999" customHeight="1">
      <c r="A308" s="36"/>
      <c r="B308" s="41"/>
      <c r="C308" s="248" t="s">
        <v>19</v>
      </c>
      <c r="D308" s="248" t="s">
        <v>19</v>
      </c>
      <c r="E308" s="19" t="s">
        <v>19</v>
      </c>
      <c r="F308" s="249">
        <v>0</v>
      </c>
      <c r="G308" s="36"/>
      <c r="H308" s="41"/>
    </row>
    <row r="309" spans="1:8" s="2" customFormat="1" ht="16.899999999999999" customHeight="1">
      <c r="A309" s="36"/>
      <c r="B309" s="41"/>
      <c r="C309" s="248" t="s">
        <v>19</v>
      </c>
      <c r="D309" s="248" t="s">
        <v>19</v>
      </c>
      <c r="E309" s="19" t="s">
        <v>19</v>
      </c>
      <c r="F309" s="249">
        <v>0</v>
      </c>
      <c r="G309" s="36"/>
      <c r="H309" s="41"/>
    </row>
    <row r="310" spans="1:8" s="2" customFormat="1" ht="16.899999999999999" customHeight="1">
      <c r="A310" s="36"/>
      <c r="B310" s="41"/>
      <c r="C310" s="248" t="s">
        <v>19</v>
      </c>
      <c r="D310" s="248" t="s">
        <v>19</v>
      </c>
      <c r="E310" s="19" t="s">
        <v>19</v>
      </c>
      <c r="F310" s="249">
        <v>0</v>
      </c>
      <c r="G310" s="36"/>
      <c r="H310" s="41"/>
    </row>
    <row r="311" spans="1:8" s="2" customFormat="1" ht="16.899999999999999" customHeight="1">
      <c r="A311" s="36"/>
      <c r="B311" s="41"/>
      <c r="C311" s="248" t="s">
        <v>19</v>
      </c>
      <c r="D311" s="248" t="s">
        <v>19</v>
      </c>
      <c r="E311" s="19" t="s">
        <v>19</v>
      </c>
      <c r="F311" s="249">
        <v>0</v>
      </c>
      <c r="G311" s="36"/>
      <c r="H311" s="41"/>
    </row>
    <row r="312" spans="1:8" s="2" customFormat="1" ht="16.899999999999999" customHeight="1">
      <c r="A312" s="36"/>
      <c r="B312" s="41"/>
      <c r="C312" s="248" t="s">
        <v>19</v>
      </c>
      <c r="D312" s="248" t="s">
        <v>19</v>
      </c>
      <c r="E312" s="19" t="s">
        <v>19</v>
      </c>
      <c r="F312" s="249">
        <v>0</v>
      </c>
      <c r="G312" s="36"/>
      <c r="H312" s="41"/>
    </row>
    <row r="313" spans="1:8" s="2" customFormat="1" ht="16.899999999999999" customHeight="1">
      <c r="A313" s="36"/>
      <c r="B313" s="41"/>
      <c r="C313" s="248" t="s">
        <v>19</v>
      </c>
      <c r="D313" s="248" t="s">
        <v>19</v>
      </c>
      <c r="E313" s="19" t="s">
        <v>19</v>
      </c>
      <c r="F313" s="249">
        <v>0</v>
      </c>
      <c r="G313" s="36"/>
      <c r="H313" s="41"/>
    </row>
    <row r="314" spans="1:8" s="2" customFormat="1" ht="16.899999999999999" customHeight="1">
      <c r="A314" s="36"/>
      <c r="B314" s="41"/>
      <c r="C314" s="248" t="s">
        <v>19</v>
      </c>
      <c r="D314" s="248" t="s">
        <v>19</v>
      </c>
      <c r="E314" s="19" t="s">
        <v>19</v>
      </c>
      <c r="F314" s="249">
        <v>0</v>
      </c>
      <c r="G314" s="36"/>
      <c r="H314" s="41"/>
    </row>
    <row r="315" spans="1:8" s="2" customFormat="1" ht="16.899999999999999" customHeight="1">
      <c r="A315" s="36"/>
      <c r="B315" s="41"/>
      <c r="C315" s="248" t="s">
        <v>19</v>
      </c>
      <c r="D315" s="248" t="s">
        <v>19</v>
      </c>
      <c r="E315" s="19" t="s">
        <v>19</v>
      </c>
      <c r="F315" s="249">
        <v>0</v>
      </c>
      <c r="G315" s="36"/>
      <c r="H315" s="41"/>
    </row>
    <row r="316" spans="1:8" s="2" customFormat="1" ht="16.899999999999999" customHeight="1">
      <c r="A316" s="36"/>
      <c r="B316" s="41"/>
      <c r="C316" s="248" t="s">
        <v>19</v>
      </c>
      <c r="D316" s="248" t="s">
        <v>19</v>
      </c>
      <c r="E316" s="19" t="s">
        <v>19</v>
      </c>
      <c r="F316" s="249">
        <v>0</v>
      </c>
      <c r="G316" s="36"/>
      <c r="H316" s="41"/>
    </row>
    <row r="317" spans="1:8" s="2" customFormat="1" ht="16.899999999999999" customHeight="1">
      <c r="A317" s="36"/>
      <c r="B317" s="41"/>
      <c r="C317" s="248" t="s">
        <v>19</v>
      </c>
      <c r="D317" s="248" t="s">
        <v>19</v>
      </c>
      <c r="E317" s="19" t="s">
        <v>19</v>
      </c>
      <c r="F317" s="249">
        <v>0</v>
      </c>
      <c r="G317" s="36"/>
      <c r="H317" s="41"/>
    </row>
    <row r="318" spans="1:8" s="2" customFormat="1" ht="16.899999999999999" customHeight="1">
      <c r="A318" s="36"/>
      <c r="B318" s="41"/>
      <c r="C318" s="248" t="s">
        <v>19</v>
      </c>
      <c r="D318" s="248" t="s">
        <v>19</v>
      </c>
      <c r="E318" s="19" t="s">
        <v>19</v>
      </c>
      <c r="F318" s="249">
        <v>0</v>
      </c>
      <c r="G318" s="36"/>
      <c r="H318" s="41"/>
    </row>
    <row r="319" spans="1:8" s="2" customFormat="1" ht="16.899999999999999" customHeight="1">
      <c r="A319" s="36"/>
      <c r="B319" s="41"/>
      <c r="C319" s="248" t="s">
        <v>19</v>
      </c>
      <c r="D319" s="248" t="s">
        <v>19</v>
      </c>
      <c r="E319" s="19" t="s">
        <v>19</v>
      </c>
      <c r="F319" s="249">
        <v>0</v>
      </c>
      <c r="G319" s="36"/>
      <c r="H319" s="41"/>
    </row>
    <row r="320" spans="1:8" s="2" customFormat="1" ht="16.899999999999999" customHeight="1">
      <c r="A320" s="36"/>
      <c r="B320" s="41"/>
      <c r="C320" s="248" t="s">
        <v>19</v>
      </c>
      <c r="D320" s="248" t="s">
        <v>19</v>
      </c>
      <c r="E320" s="19" t="s">
        <v>19</v>
      </c>
      <c r="F320" s="249">
        <v>0</v>
      </c>
      <c r="G320" s="36"/>
      <c r="H320" s="41"/>
    </row>
    <row r="321" spans="1:8" s="2" customFormat="1" ht="16.899999999999999" customHeight="1">
      <c r="A321" s="36"/>
      <c r="B321" s="41"/>
      <c r="C321" s="248" t="s">
        <v>19</v>
      </c>
      <c r="D321" s="248" t="s">
        <v>19</v>
      </c>
      <c r="E321" s="19" t="s">
        <v>19</v>
      </c>
      <c r="F321" s="249">
        <v>0</v>
      </c>
      <c r="G321" s="36"/>
      <c r="H321" s="41"/>
    </row>
    <row r="322" spans="1:8" s="2" customFormat="1" ht="16.899999999999999" customHeight="1">
      <c r="A322" s="36"/>
      <c r="B322" s="41"/>
      <c r="C322" s="248" t="s">
        <v>19</v>
      </c>
      <c r="D322" s="248" t="s">
        <v>19</v>
      </c>
      <c r="E322" s="19" t="s">
        <v>19</v>
      </c>
      <c r="F322" s="249">
        <v>0</v>
      </c>
      <c r="G322" s="36"/>
      <c r="H322" s="41"/>
    </row>
    <row r="323" spans="1:8" s="2" customFormat="1" ht="16.899999999999999" customHeight="1">
      <c r="A323" s="36"/>
      <c r="B323" s="41"/>
      <c r="C323" s="248" t="s">
        <v>19</v>
      </c>
      <c r="D323" s="248" t="s">
        <v>19</v>
      </c>
      <c r="E323" s="19" t="s">
        <v>19</v>
      </c>
      <c r="F323" s="249">
        <v>0</v>
      </c>
      <c r="G323" s="36"/>
      <c r="H323" s="41"/>
    </row>
    <row r="324" spans="1:8" s="2" customFormat="1" ht="16.899999999999999" customHeight="1">
      <c r="A324" s="36"/>
      <c r="B324" s="41"/>
      <c r="C324" s="248" t="s">
        <v>19</v>
      </c>
      <c r="D324" s="248" t="s">
        <v>19</v>
      </c>
      <c r="E324" s="19" t="s">
        <v>19</v>
      </c>
      <c r="F324" s="249">
        <v>0</v>
      </c>
      <c r="G324" s="36"/>
      <c r="H324" s="41"/>
    </row>
    <row r="325" spans="1:8" s="2" customFormat="1" ht="16.899999999999999" customHeight="1">
      <c r="A325" s="36"/>
      <c r="B325" s="41"/>
      <c r="C325" s="248" t="s">
        <v>19</v>
      </c>
      <c r="D325" s="248" t="s">
        <v>19</v>
      </c>
      <c r="E325" s="19" t="s">
        <v>19</v>
      </c>
      <c r="F325" s="249">
        <v>0</v>
      </c>
      <c r="G325" s="36"/>
      <c r="H325" s="41"/>
    </row>
    <row r="326" spans="1:8" s="2" customFormat="1" ht="16.899999999999999" customHeight="1">
      <c r="A326" s="36"/>
      <c r="B326" s="41"/>
      <c r="C326" s="248" t="s">
        <v>19</v>
      </c>
      <c r="D326" s="248" t="s">
        <v>19</v>
      </c>
      <c r="E326" s="19" t="s">
        <v>19</v>
      </c>
      <c r="F326" s="249">
        <v>0</v>
      </c>
      <c r="G326" s="36"/>
      <c r="H326" s="41"/>
    </row>
    <row r="327" spans="1:8" s="2" customFormat="1" ht="16.899999999999999" customHeight="1">
      <c r="A327" s="36"/>
      <c r="B327" s="41"/>
      <c r="C327" s="248" t="s">
        <v>19</v>
      </c>
      <c r="D327" s="248" t="s">
        <v>19</v>
      </c>
      <c r="E327" s="19" t="s">
        <v>19</v>
      </c>
      <c r="F327" s="249">
        <v>0</v>
      </c>
      <c r="G327" s="36"/>
      <c r="H327" s="41"/>
    </row>
    <row r="328" spans="1:8" s="2" customFormat="1" ht="16.899999999999999" customHeight="1">
      <c r="A328" s="36"/>
      <c r="B328" s="41"/>
      <c r="C328" s="248" t="s">
        <v>19</v>
      </c>
      <c r="D328" s="248" t="s">
        <v>19</v>
      </c>
      <c r="E328" s="19" t="s">
        <v>19</v>
      </c>
      <c r="F328" s="249">
        <v>0</v>
      </c>
      <c r="G328" s="36"/>
      <c r="H328" s="41"/>
    </row>
    <row r="329" spans="1:8" s="2" customFormat="1" ht="16.899999999999999" customHeight="1">
      <c r="A329" s="36"/>
      <c r="B329" s="41"/>
      <c r="C329" s="248" t="s">
        <v>19</v>
      </c>
      <c r="D329" s="248" t="s">
        <v>19</v>
      </c>
      <c r="E329" s="19" t="s">
        <v>19</v>
      </c>
      <c r="F329" s="249">
        <v>0</v>
      </c>
      <c r="G329" s="36"/>
      <c r="H329" s="41"/>
    </row>
    <row r="330" spans="1:8" s="2" customFormat="1" ht="16.899999999999999" customHeight="1">
      <c r="A330" s="36"/>
      <c r="B330" s="41"/>
      <c r="C330" s="248" t="s">
        <v>19</v>
      </c>
      <c r="D330" s="248" t="s">
        <v>19</v>
      </c>
      <c r="E330" s="19" t="s">
        <v>19</v>
      </c>
      <c r="F330" s="249">
        <v>0</v>
      </c>
      <c r="G330" s="36"/>
      <c r="H330" s="41"/>
    </row>
    <row r="331" spans="1:8" s="2" customFormat="1" ht="16.899999999999999" customHeight="1">
      <c r="A331" s="36"/>
      <c r="B331" s="41"/>
      <c r="C331" s="248" t="s">
        <v>19</v>
      </c>
      <c r="D331" s="248" t="s">
        <v>19</v>
      </c>
      <c r="E331" s="19" t="s">
        <v>19</v>
      </c>
      <c r="F331" s="249">
        <v>0</v>
      </c>
      <c r="G331" s="36"/>
      <c r="H331" s="41"/>
    </row>
    <row r="332" spans="1:8" s="2" customFormat="1" ht="16.899999999999999" customHeight="1">
      <c r="A332" s="36"/>
      <c r="B332" s="41"/>
      <c r="C332" s="248" t="s">
        <v>19</v>
      </c>
      <c r="D332" s="248" t="s">
        <v>19</v>
      </c>
      <c r="E332" s="19" t="s">
        <v>19</v>
      </c>
      <c r="F332" s="249">
        <v>0</v>
      </c>
      <c r="G332" s="36"/>
      <c r="H332" s="41"/>
    </row>
    <row r="333" spans="1:8" s="2" customFormat="1" ht="16.899999999999999" customHeight="1">
      <c r="A333" s="36"/>
      <c r="B333" s="41"/>
      <c r="C333" s="248" t="s">
        <v>19</v>
      </c>
      <c r="D333" s="248" t="s">
        <v>19</v>
      </c>
      <c r="E333" s="19" t="s">
        <v>19</v>
      </c>
      <c r="F333" s="249">
        <v>0</v>
      </c>
      <c r="G333" s="36"/>
      <c r="H333" s="41"/>
    </row>
    <row r="334" spans="1:8" s="2" customFormat="1" ht="16.899999999999999" customHeight="1">
      <c r="A334" s="36"/>
      <c r="B334" s="41"/>
      <c r="C334" s="248" t="s">
        <v>19</v>
      </c>
      <c r="D334" s="248" t="s">
        <v>19</v>
      </c>
      <c r="E334" s="19" t="s">
        <v>19</v>
      </c>
      <c r="F334" s="249">
        <v>0</v>
      </c>
      <c r="G334" s="36"/>
      <c r="H334" s="41"/>
    </row>
    <row r="335" spans="1:8" s="2" customFormat="1" ht="16.899999999999999" customHeight="1">
      <c r="A335" s="36"/>
      <c r="B335" s="41"/>
      <c r="C335" s="248" t="s">
        <v>19</v>
      </c>
      <c r="D335" s="248" t="s">
        <v>19</v>
      </c>
      <c r="E335" s="19" t="s">
        <v>19</v>
      </c>
      <c r="F335" s="249">
        <v>0</v>
      </c>
      <c r="G335" s="36"/>
      <c r="H335" s="41"/>
    </row>
    <row r="336" spans="1:8" s="2" customFormat="1" ht="16.899999999999999" customHeight="1">
      <c r="A336" s="36"/>
      <c r="B336" s="41"/>
      <c r="C336" s="248" t="s">
        <v>19</v>
      </c>
      <c r="D336" s="248" t="s">
        <v>19</v>
      </c>
      <c r="E336" s="19" t="s">
        <v>19</v>
      </c>
      <c r="F336" s="249">
        <v>0</v>
      </c>
      <c r="G336" s="36"/>
      <c r="H336" s="41"/>
    </row>
    <row r="337" spans="1:8" s="2" customFormat="1" ht="16.899999999999999" customHeight="1">
      <c r="A337" s="36"/>
      <c r="B337" s="41"/>
      <c r="C337" s="248" t="s">
        <v>19</v>
      </c>
      <c r="D337" s="248" t="s">
        <v>19</v>
      </c>
      <c r="E337" s="19" t="s">
        <v>19</v>
      </c>
      <c r="F337" s="249">
        <v>0</v>
      </c>
      <c r="G337" s="36"/>
      <c r="H337" s="41"/>
    </row>
    <row r="338" spans="1:8" s="2" customFormat="1" ht="16.899999999999999" customHeight="1">
      <c r="A338" s="36"/>
      <c r="B338" s="41"/>
      <c r="C338" s="248" t="s">
        <v>19</v>
      </c>
      <c r="D338" s="248" t="s">
        <v>19</v>
      </c>
      <c r="E338" s="19" t="s">
        <v>19</v>
      </c>
      <c r="F338" s="249">
        <v>0</v>
      </c>
      <c r="G338" s="36"/>
      <c r="H338" s="41"/>
    </row>
    <row r="339" spans="1:8" s="2" customFormat="1" ht="16.899999999999999" customHeight="1">
      <c r="A339" s="36"/>
      <c r="B339" s="41"/>
      <c r="C339" s="248" t="s">
        <v>19</v>
      </c>
      <c r="D339" s="248" t="s">
        <v>19</v>
      </c>
      <c r="E339" s="19" t="s">
        <v>19</v>
      </c>
      <c r="F339" s="249">
        <v>0</v>
      </c>
      <c r="G339" s="36"/>
      <c r="H339" s="41"/>
    </row>
    <row r="340" spans="1:8" s="2" customFormat="1" ht="16.899999999999999" customHeight="1">
      <c r="A340" s="36"/>
      <c r="B340" s="41"/>
      <c r="C340" s="248" t="s">
        <v>19</v>
      </c>
      <c r="D340" s="248" t="s">
        <v>19</v>
      </c>
      <c r="E340" s="19" t="s">
        <v>19</v>
      </c>
      <c r="F340" s="249">
        <v>0</v>
      </c>
      <c r="G340" s="36"/>
      <c r="H340" s="41"/>
    </row>
    <row r="341" spans="1:8" s="2" customFormat="1" ht="16.899999999999999" customHeight="1">
      <c r="A341" s="36"/>
      <c r="B341" s="41"/>
      <c r="C341" s="248" t="s">
        <v>19</v>
      </c>
      <c r="D341" s="248" t="s">
        <v>19</v>
      </c>
      <c r="E341" s="19" t="s">
        <v>19</v>
      </c>
      <c r="F341" s="249">
        <v>0</v>
      </c>
      <c r="G341" s="36"/>
      <c r="H341" s="41"/>
    </row>
    <row r="342" spans="1:8" s="2" customFormat="1" ht="16.899999999999999" customHeight="1">
      <c r="A342" s="36"/>
      <c r="B342" s="41"/>
      <c r="C342" s="248" t="s">
        <v>19</v>
      </c>
      <c r="D342" s="248" t="s">
        <v>19</v>
      </c>
      <c r="E342" s="19" t="s">
        <v>19</v>
      </c>
      <c r="F342" s="249">
        <v>0</v>
      </c>
      <c r="G342" s="36"/>
      <c r="H342" s="41"/>
    </row>
    <row r="343" spans="1:8" s="2" customFormat="1" ht="16.899999999999999" customHeight="1">
      <c r="A343" s="36"/>
      <c r="B343" s="41"/>
      <c r="C343" s="248" t="s">
        <v>19</v>
      </c>
      <c r="D343" s="248" t="s">
        <v>19</v>
      </c>
      <c r="E343" s="19" t="s">
        <v>19</v>
      </c>
      <c r="F343" s="249">
        <v>0</v>
      </c>
      <c r="G343" s="36"/>
      <c r="H343" s="41"/>
    </row>
    <row r="344" spans="1:8" s="2" customFormat="1" ht="16.899999999999999" customHeight="1">
      <c r="A344" s="36"/>
      <c r="B344" s="41"/>
      <c r="C344" s="248" t="s">
        <v>19</v>
      </c>
      <c r="D344" s="248" t="s">
        <v>19</v>
      </c>
      <c r="E344" s="19" t="s">
        <v>19</v>
      </c>
      <c r="F344" s="249">
        <v>0</v>
      </c>
      <c r="G344" s="36"/>
      <c r="H344" s="41"/>
    </row>
    <row r="345" spans="1:8" s="2" customFormat="1" ht="16.899999999999999" customHeight="1">
      <c r="A345" s="36"/>
      <c r="B345" s="41"/>
      <c r="C345" s="248" t="s">
        <v>19</v>
      </c>
      <c r="D345" s="248" t="s">
        <v>19</v>
      </c>
      <c r="E345" s="19" t="s">
        <v>19</v>
      </c>
      <c r="F345" s="249">
        <v>0</v>
      </c>
      <c r="G345" s="36"/>
      <c r="H345" s="41"/>
    </row>
    <row r="346" spans="1:8" s="2" customFormat="1" ht="16.899999999999999" customHeight="1">
      <c r="A346" s="36"/>
      <c r="B346" s="41"/>
      <c r="C346" s="248" t="s">
        <v>19</v>
      </c>
      <c r="D346" s="248" t="s">
        <v>19</v>
      </c>
      <c r="E346" s="19" t="s">
        <v>19</v>
      </c>
      <c r="F346" s="249">
        <v>0</v>
      </c>
      <c r="G346" s="36"/>
      <c r="H346" s="41"/>
    </row>
    <row r="347" spans="1:8" s="2" customFormat="1" ht="16.899999999999999" customHeight="1">
      <c r="A347" s="36"/>
      <c r="B347" s="41"/>
      <c r="C347" s="248" t="s">
        <v>19</v>
      </c>
      <c r="D347" s="248" t="s">
        <v>19</v>
      </c>
      <c r="E347" s="19" t="s">
        <v>19</v>
      </c>
      <c r="F347" s="249">
        <v>0</v>
      </c>
      <c r="G347" s="36"/>
      <c r="H347" s="41"/>
    </row>
    <row r="348" spans="1:8" s="2" customFormat="1" ht="16.899999999999999" customHeight="1">
      <c r="A348" s="36"/>
      <c r="B348" s="41"/>
      <c r="C348" s="248" t="s">
        <v>19</v>
      </c>
      <c r="D348" s="248" t="s">
        <v>19</v>
      </c>
      <c r="E348" s="19" t="s">
        <v>19</v>
      </c>
      <c r="F348" s="249">
        <v>0</v>
      </c>
      <c r="G348" s="36"/>
      <c r="H348" s="41"/>
    </row>
    <row r="349" spans="1:8" s="2" customFormat="1" ht="16.899999999999999" customHeight="1">
      <c r="A349" s="36"/>
      <c r="B349" s="41"/>
      <c r="C349" s="248" t="s">
        <v>19</v>
      </c>
      <c r="D349" s="248" t="s">
        <v>19</v>
      </c>
      <c r="E349" s="19" t="s">
        <v>19</v>
      </c>
      <c r="F349" s="249">
        <v>0</v>
      </c>
      <c r="G349" s="36"/>
      <c r="H349" s="41"/>
    </row>
    <row r="350" spans="1:8" s="2" customFormat="1" ht="16.899999999999999" customHeight="1">
      <c r="A350" s="36"/>
      <c r="B350" s="41"/>
      <c r="C350" s="248" t="s">
        <v>19</v>
      </c>
      <c r="D350" s="248" t="s">
        <v>19</v>
      </c>
      <c r="E350" s="19" t="s">
        <v>19</v>
      </c>
      <c r="F350" s="249">
        <v>0</v>
      </c>
      <c r="G350" s="36"/>
      <c r="H350" s="41"/>
    </row>
    <row r="351" spans="1:8" s="2" customFormat="1" ht="16.899999999999999" customHeight="1">
      <c r="A351" s="36"/>
      <c r="B351" s="41"/>
      <c r="C351" s="248" t="s">
        <v>19</v>
      </c>
      <c r="D351" s="248" t="s">
        <v>19</v>
      </c>
      <c r="E351" s="19" t="s">
        <v>19</v>
      </c>
      <c r="F351" s="249">
        <v>0</v>
      </c>
      <c r="G351" s="36"/>
      <c r="H351" s="41"/>
    </row>
    <row r="352" spans="1:8" s="2" customFormat="1" ht="16.899999999999999" customHeight="1">
      <c r="A352" s="36"/>
      <c r="B352" s="41"/>
      <c r="C352" s="248" t="s">
        <v>19</v>
      </c>
      <c r="D352" s="248" t="s">
        <v>19</v>
      </c>
      <c r="E352" s="19" t="s">
        <v>19</v>
      </c>
      <c r="F352" s="249">
        <v>0</v>
      </c>
      <c r="G352" s="36"/>
      <c r="H352" s="41"/>
    </row>
    <row r="353" spans="1:8" s="2" customFormat="1" ht="16.899999999999999" customHeight="1">
      <c r="A353" s="36"/>
      <c r="B353" s="41"/>
      <c r="C353" s="248" t="s">
        <v>19</v>
      </c>
      <c r="D353" s="248" t="s">
        <v>19</v>
      </c>
      <c r="E353" s="19" t="s">
        <v>19</v>
      </c>
      <c r="F353" s="249">
        <v>0</v>
      </c>
      <c r="G353" s="36"/>
      <c r="H353" s="41"/>
    </row>
    <row r="354" spans="1:8" s="2" customFormat="1" ht="16.899999999999999" customHeight="1">
      <c r="A354" s="36"/>
      <c r="B354" s="41"/>
      <c r="C354" s="248" t="s">
        <v>19</v>
      </c>
      <c r="D354" s="248" t="s">
        <v>19</v>
      </c>
      <c r="E354" s="19" t="s">
        <v>19</v>
      </c>
      <c r="F354" s="249">
        <v>0</v>
      </c>
      <c r="G354" s="36"/>
      <c r="H354" s="41"/>
    </row>
    <row r="355" spans="1:8" s="2" customFormat="1" ht="16.899999999999999" customHeight="1">
      <c r="A355" s="36"/>
      <c r="B355" s="41"/>
      <c r="C355" s="248" t="s">
        <v>19</v>
      </c>
      <c r="D355" s="248" t="s">
        <v>19</v>
      </c>
      <c r="E355" s="19" t="s">
        <v>19</v>
      </c>
      <c r="F355" s="249">
        <v>0</v>
      </c>
      <c r="G355" s="36"/>
      <c r="H355" s="41"/>
    </row>
    <row r="356" spans="1:8" s="2" customFormat="1" ht="16.899999999999999" customHeight="1">
      <c r="A356" s="36"/>
      <c r="B356" s="41"/>
      <c r="C356" s="248" t="s">
        <v>19</v>
      </c>
      <c r="D356" s="248" t="s">
        <v>19</v>
      </c>
      <c r="E356" s="19" t="s">
        <v>19</v>
      </c>
      <c r="F356" s="249">
        <v>0</v>
      </c>
      <c r="G356" s="36"/>
      <c r="H356" s="41"/>
    </row>
    <row r="357" spans="1:8" s="2" customFormat="1" ht="16.899999999999999" customHeight="1">
      <c r="A357" s="36"/>
      <c r="B357" s="41"/>
      <c r="C357" s="248" t="s">
        <v>19</v>
      </c>
      <c r="D357" s="248" t="s">
        <v>19</v>
      </c>
      <c r="E357" s="19" t="s">
        <v>19</v>
      </c>
      <c r="F357" s="249">
        <v>0</v>
      </c>
      <c r="G357" s="36"/>
      <c r="H357" s="41"/>
    </row>
    <row r="358" spans="1:8" s="2" customFormat="1" ht="16.899999999999999" customHeight="1">
      <c r="A358" s="36"/>
      <c r="B358" s="41"/>
      <c r="C358" s="248" t="s">
        <v>19</v>
      </c>
      <c r="D358" s="248" t="s">
        <v>19</v>
      </c>
      <c r="E358" s="19" t="s">
        <v>19</v>
      </c>
      <c r="F358" s="249">
        <v>0</v>
      </c>
      <c r="G358" s="36"/>
      <c r="H358" s="41"/>
    </row>
    <row r="359" spans="1:8" s="2" customFormat="1" ht="16.899999999999999" customHeight="1">
      <c r="A359" s="36"/>
      <c r="B359" s="41"/>
      <c r="C359" s="248" t="s">
        <v>19</v>
      </c>
      <c r="D359" s="248" t="s">
        <v>19</v>
      </c>
      <c r="E359" s="19" t="s">
        <v>19</v>
      </c>
      <c r="F359" s="249">
        <v>0</v>
      </c>
      <c r="G359" s="36"/>
      <c r="H359" s="41"/>
    </row>
    <row r="360" spans="1:8" s="2" customFormat="1" ht="16.899999999999999" customHeight="1">
      <c r="A360" s="36"/>
      <c r="B360" s="41"/>
      <c r="C360" s="248" t="s">
        <v>19</v>
      </c>
      <c r="D360" s="248" t="s">
        <v>19</v>
      </c>
      <c r="E360" s="19" t="s">
        <v>19</v>
      </c>
      <c r="F360" s="249">
        <v>0</v>
      </c>
      <c r="G360" s="36"/>
      <c r="H360" s="41"/>
    </row>
    <row r="361" spans="1:8" s="2" customFormat="1" ht="16.899999999999999" customHeight="1">
      <c r="A361" s="36"/>
      <c r="B361" s="41"/>
      <c r="C361" s="248" t="s">
        <v>19</v>
      </c>
      <c r="D361" s="248" t="s">
        <v>19</v>
      </c>
      <c r="E361" s="19" t="s">
        <v>19</v>
      </c>
      <c r="F361" s="249">
        <v>0</v>
      </c>
      <c r="G361" s="36"/>
      <c r="H361" s="41"/>
    </row>
    <row r="362" spans="1:8" s="2" customFormat="1" ht="16.899999999999999" customHeight="1">
      <c r="A362" s="36"/>
      <c r="B362" s="41"/>
      <c r="C362" s="248" t="s">
        <v>19</v>
      </c>
      <c r="D362" s="248" t="s">
        <v>19</v>
      </c>
      <c r="E362" s="19" t="s">
        <v>19</v>
      </c>
      <c r="F362" s="249">
        <v>0</v>
      </c>
      <c r="G362" s="36"/>
      <c r="H362" s="41"/>
    </row>
    <row r="363" spans="1:8" s="2" customFormat="1" ht="16.899999999999999" customHeight="1">
      <c r="A363" s="36"/>
      <c r="B363" s="41"/>
      <c r="C363" s="248" t="s">
        <v>19</v>
      </c>
      <c r="D363" s="248" t="s">
        <v>19</v>
      </c>
      <c r="E363" s="19" t="s">
        <v>19</v>
      </c>
      <c r="F363" s="249">
        <v>0</v>
      </c>
      <c r="G363" s="36"/>
      <c r="H363" s="41"/>
    </row>
    <row r="364" spans="1:8" s="2" customFormat="1" ht="16.899999999999999" customHeight="1">
      <c r="A364" s="36"/>
      <c r="B364" s="41"/>
      <c r="C364" s="248" t="s">
        <v>19</v>
      </c>
      <c r="D364" s="248" t="s">
        <v>19</v>
      </c>
      <c r="E364" s="19" t="s">
        <v>19</v>
      </c>
      <c r="F364" s="249">
        <v>0</v>
      </c>
      <c r="G364" s="36"/>
      <c r="H364" s="41"/>
    </row>
    <row r="365" spans="1:8" s="2" customFormat="1" ht="16.899999999999999" customHeight="1">
      <c r="A365" s="36"/>
      <c r="B365" s="41"/>
      <c r="C365" s="248" t="s">
        <v>19</v>
      </c>
      <c r="D365" s="248" t="s">
        <v>19</v>
      </c>
      <c r="E365" s="19" t="s">
        <v>19</v>
      </c>
      <c r="F365" s="249">
        <v>0</v>
      </c>
      <c r="G365" s="36"/>
      <c r="H365" s="41"/>
    </row>
    <row r="366" spans="1:8" s="2" customFormat="1" ht="16.899999999999999" customHeight="1">
      <c r="A366" s="36"/>
      <c r="B366" s="41"/>
      <c r="C366" s="248" t="s">
        <v>19</v>
      </c>
      <c r="D366" s="248" t="s">
        <v>19</v>
      </c>
      <c r="E366" s="19" t="s">
        <v>19</v>
      </c>
      <c r="F366" s="249">
        <v>0</v>
      </c>
      <c r="G366" s="36"/>
      <c r="H366" s="41"/>
    </row>
    <row r="367" spans="1:8" s="2" customFormat="1" ht="16.899999999999999" customHeight="1">
      <c r="A367" s="36"/>
      <c r="B367" s="41"/>
      <c r="C367" s="248" t="s">
        <v>19</v>
      </c>
      <c r="D367" s="248" t="s">
        <v>19</v>
      </c>
      <c r="E367" s="19" t="s">
        <v>19</v>
      </c>
      <c r="F367" s="249">
        <v>0</v>
      </c>
      <c r="G367" s="36"/>
      <c r="H367" s="41"/>
    </row>
    <row r="368" spans="1:8" s="2" customFormat="1" ht="16.899999999999999" customHeight="1">
      <c r="A368" s="36"/>
      <c r="B368" s="41"/>
      <c r="C368" s="248" t="s">
        <v>19</v>
      </c>
      <c r="D368" s="248" t="s">
        <v>19</v>
      </c>
      <c r="E368" s="19" t="s">
        <v>19</v>
      </c>
      <c r="F368" s="249">
        <v>0</v>
      </c>
      <c r="G368" s="36"/>
      <c r="H368" s="41"/>
    </row>
    <row r="369" spans="1:8" s="2" customFormat="1" ht="16.899999999999999" customHeight="1">
      <c r="A369" s="36"/>
      <c r="B369" s="41"/>
      <c r="C369" s="248" t="s">
        <v>19</v>
      </c>
      <c r="D369" s="248" t="s">
        <v>19</v>
      </c>
      <c r="E369" s="19" t="s">
        <v>19</v>
      </c>
      <c r="F369" s="249">
        <v>0</v>
      </c>
      <c r="G369" s="36"/>
      <c r="H369" s="41"/>
    </row>
    <row r="370" spans="1:8" s="2" customFormat="1" ht="16.899999999999999" customHeight="1">
      <c r="A370" s="36"/>
      <c r="B370" s="41"/>
      <c r="C370" s="248" t="s">
        <v>19</v>
      </c>
      <c r="D370" s="248" t="s">
        <v>19</v>
      </c>
      <c r="E370" s="19" t="s">
        <v>19</v>
      </c>
      <c r="F370" s="249">
        <v>0</v>
      </c>
      <c r="G370" s="36"/>
      <c r="H370" s="41"/>
    </row>
    <row r="371" spans="1:8" s="2" customFormat="1" ht="16.899999999999999" customHeight="1">
      <c r="A371" s="36"/>
      <c r="B371" s="41"/>
      <c r="C371" s="248" t="s">
        <v>19</v>
      </c>
      <c r="D371" s="248" t="s">
        <v>19</v>
      </c>
      <c r="E371" s="19" t="s">
        <v>19</v>
      </c>
      <c r="F371" s="249">
        <v>0</v>
      </c>
      <c r="G371" s="36"/>
      <c r="H371" s="41"/>
    </row>
    <row r="372" spans="1:8" s="2" customFormat="1" ht="16.899999999999999" customHeight="1">
      <c r="A372" s="36"/>
      <c r="B372" s="41"/>
      <c r="C372" s="248" t="s">
        <v>19</v>
      </c>
      <c r="D372" s="248" t="s">
        <v>19</v>
      </c>
      <c r="E372" s="19" t="s">
        <v>19</v>
      </c>
      <c r="F372" s="249">
        <v>0</v>
      </c>
      <c r="G372" s="36"/>
      <c r="H372" s="41"/>
    </row>
    <row r="373" spans="1:8" s="2" customFormat="1" ht="16.899999999999999" customHeight="1">
      <c r="A373" s="36"/>
      <c r="B373" s="41"/>
      <c r="C373" s="248" t="s">
        <v>19</v>
      </c>
      <c r="D373" s="248" t="s">
        <v>19</v>
      </c>
      <c r="E373" s="19" t="s">
        <v>19</v>
      </c>
      <c r="F373" s="249">
        <v>0</v>
      </c>
      <c r="G373" s="36"/>
      <c r="H373" s="41"/>
    </row>
    <row r="374" spans="1:8" s="2" customFormat="1" ht="16.899999999999999" customHeight="1">
      <c r="A374" s="36"/>
      <c r="B374" s="41"/>
      <c r="C374" s="248" t="s">
        <v>19</v>
      </c>
      <c r="D374" s="248" t="s">
        <v>19</v>
      </c>
      <c r="E374" s="19" t="s">
        <v>19</v>
      </c>
      <c r="F374" s="249">
        <v>0</v>
      </c>
      <c r="G374" s="36"/>
      <c r="H374" s="41"/>
    </row>
    <row r="375" spans="1:8" s="2" customFormat="1" ht="16.899999999999999" customHeight="1">
      <c r="A375" s="36"/>
      <c r="B375" s="41"/>
      <c r="C375" s="248" t="s">
        <v>19</v>
      </c>
      <c r="D375" s="248" t="s">
        <v>19</v>
      </c>
      <c r="E375" s="19" t="s">
        <v>19</v>
      </c>
      <c r="F375" s="249">
        <v>0</v>
      </c>
      <c r="G375" s="36"/>
      <c r="H375" s="41"/>
    </row>
    <row r="376" spans="1:8" s="2" customFormat="1" ht="16.899999999999999" customHeight="1">
      <c r="A376" s="36"/>
      <c r="B376" s="41"/>
      <c r="C376" s="248" t="s">
        <v>19</v>
      </c>
      <c r="D376" s="248" t="s">
        <v>19</v>
      </c>
      <c r="E376" s="19" t="s">
        <v>19</v>
      </c>
      <c r="F376" s="249">
        <v>0</v>
      </c>
      <c r="G376" s="36"/>
      <c r="H376" s="41"/>
    </row>
    <row r="377" spans="1:8" s="2" customFormat="1" ht="16.899999999999999" customHeight="1">
      <c r="A377" s="36"/>
      <c r="B377" s="41"/>
      <c r="C377" s="248" t="s">
        <v>19</v>
      </c>
      <c r="D377" s="248" t="s">
        <v>19</v>
      </c>
      <c r="E377" s="19" t="s">
        <v>19</v>
      </c>
      <c r="F377" s="249">
        <v>0</v>
      </c>
      <c r="G377" s="36"/>
      <c r="H377" s="41"/>
    </row>
    <row r="378" spans="1:8" s="2" customFormat="1" ht="16.899999999999999" customHeight="1">
      <c r="A378" s="36"/>
      <c r="B378" s="41"/>
      <c r="C378" s="248" t="s">
        <v>19</v>
      </c>
      <c r="D378" s="248" t="s">
        <v>19</v>
      </c>
      <c r="E378" s="19" t="s">
        <v>19</v>
      </c>
      <c r="F378" s="249">
        <v>0</v>
      </c>
      <c r="G378" s="36"/>
      <c r="H378" s="41"/>
    </row>
    <row r="379" spans="1:8" s="2" customFormat="1" ht="16.899999999999999" customHeight="1">
      <c r="A379" s="36"/>
      <c r="B379" s="41"/>
      <c r="C379" s="248" t="s">
        <v>19</v>
      </c>
      <c r="D379" s="248" t="s">
        <v>19</v>
      </c>
      <c r="E379" s="19" t="s">
        <v>19</v>
      </c>
      <c r="F379" s="249">
        <v>0</v>
      </c>
      <c r="G379" s="36"/>
      <c r="H379" s="41"/>
    </row>
    <row r="380" spans="1:8" s="2" customFormat="1" ht="16.899999999999999" customHeight="1">
      <c r="A380" s="36"/>
      <c r="B380" s="41"/>
      <c r="C380" s="248" t="s">
        <v>19</v>
      </c>
      <c r="D380" s="248" t="s">
        <v>981</v>
      </c>
      <c r="E380" s="19" t="s">
        <v>19</v>
      </c>
      <c r="F380" s="249">
        <v>0</v>
      </c>
      <c r="G380" s="36"/>
      <c r="H380" s="41"/>
    </row>
    <row r="381" spans="1:8" s="2" customFormat="1" ht="16.899999999999999" customHeight="1">
      <c r="A381" s="36"/>
      <c r="B381" s="41"/>
      <c r="C381" s="248" t="s">
        <v>19</v>
      </c>
      <c r="D381" s="248" t="s">
        <v>982</v>
      </c>
      <c r="E381" s="19" t="s">
        <v>19</v>
      </c>
      <c r="F381" s="249">
        <v>0</v>
      </c>
      <c r="G381" s="36"/>
      <c r="H381" s="41"/>
    </row>
    <row r="382" spans="1:8" s="2" customFormat="1" ht="16.899999999999999" customHeight="1">
      <c r="A382" s="36"/>
      <c r="B382" s="41"/>
      <c r="C382" s="250" t="s">
        <v>886</v>
      </c>
      <c r="D382" s="36"/>
      <c r="E382" s="36"/>
      <c r="F382" s="36"/>
      <c r="G382" s="36"/>
      <c r="H382" s="41"/>
    </row>
    <row r="383" spans="1:8" s="2" customFormat="1" ht="16.899999999999999" customHeight="1">
      <c r="A383" s="36"/>
      <c r="B383" s="41"/>
      <c r="C383" s="248" t="s">
        <v>625</v>
      </c>
      <c r="D383" s="248" t="s">
        <v>983</v>
      </c>
      <c r="E383" s="19" t="s">
        <v>93</v>
      </c>
      <c r="F383" s="249">
        <v>240.9</v>
      </c>
      <c r="G383" s="36"/>
      <c r="H383" s="41"/>
    </row>
    <row r="384" spans="1:8" s="2" customFormat="1" ht="16.899999999999999" customHeight="1">
      <c r="A384" s="36"/>
      <c r="B384" s="41"/>
      <c r="C384" s="244" t="s">
        <v>152</v>
      </c>
      <c r="D384" s="245" t="s">
        <v>153</v>
      </c>
      <c r="E384" s="246" t="s">
        <v>93</v>
      </c>
      <c r="F384" s="247">
        <v>121.1</v>
      </c>
      <c r="G384" s="36"/>
      <c r="H384" s="41"/>
    </row>
    <row r="385" spans="1:8" s="2" customFormat="1" ht="16.899999999999999" customHeight="1">
      <c r="A385" s="36"/>
      <c r="B385" s="41"/>
      <c r="C385" s="248" t="s">
        <v>19</v>
      </c>
      <c r="D385" s="248" t="s">
        <v>869</v>
      </c>
      <c r="E385" s="19" t="s">
        <v>19</v>
      </c>
      <c r="F385" s="249">
        <v>0</v>
      </c>
      <c r="G385" s="36"/>
      <c r="H385" s="41"/>
    </row>
    <row r="386" spans="1:8" s="2" customFormat="1" ht="16.899999999999999" customHeight="1">
      <c r="A386" s="36"/>
      <c r="B386" s="41"/>
      <c r="C386" s="248" t="s">
        <v>19</v>
      </c>
      <c r="D386" s="248" t="s">
        <v>936</v>
      </c>
      <c r="E386" s="19" t="s">
        <v>19</v>
      </c>
      <c r="F386" s="249">
        <v>7.8</v>
      </c>
      <c r="G386" s="36"/>
      <c r="H386" s="41"/>
    </row>
    <row r="387" spans="1:8" s="2" customFormat="1" ht="16.899999999999999" customHeight="1">
      <c r="A387" s="36"/>
      <c r="B387" s="41"/>
      <c r="C387" s="248" t="s">
        <v>19</v>
      </c>
      <c r="D387" s="248" t="s">
        <v>873</v>
      </c>
      <c r="E387" s="19" t="s">
        <v>19</v>
      </c>
      <c r="F387" s="249">
        <v>0</v>
      </c>
      <c r="G387" s="36"/>
      <c r="H387" s="41"/>
    </row>
    <row r="388" spans="1:8" s="2" customFormat="1" ht="16.899999999999999" customHeight="1">
      <c r="A388" s="36"/>
      <c r="B388" s="41"/>
      <c r="C388" s="248" t="s">
        <v>19</v>
      </c>
      <c r="D388" s="248" t="s">
        <v>984</v>
      </c>
      <c r="E388" s="19" t="s">
        <v>19</v>
      </c>
      <c r="F388" s="249">
        <v>10.3</v>
      </c>
      <c r="G388" s="36"/>
      <c r="H388" s="41"/>
    </row>
    <row r="389" spans="1:8" s="2" customFormat="1" ht="16.899999999999999" customHeight="1">
      <c r="A389" s="36"/>
      <c r="B389" s="41"/>
      <c r="C389" s="248" t="s">
        <v>19</v>
      </c>
      <c r="D389" s="248" t="s">
        <v>876</v>
      </c>
      <c r="E389" s="19" t="s">
        <v>19</v>
      </c>
      <c r="F389" s="249">
        <v>0</v>
      </c>
      <c r="G389" s="36"/>
      <c r="H389" s="41"/>
    </row>
    <row r="390" spans="1:8" s="2" customFormat="1" ht="16.899999999999999" customHeight="1">
      <c r="A390" s="36"/>
      <c r="B390" s="41"/>
      <c r="C390" s="248" t="s">
        <v>19</v>
      </c>
      <c r="D390" s="248" t="s">
        <v>955</v>
      </c>
      <c r="E390" s="19" t="s">
        <v>19</v>
      </c>
      <c r="F390" s="249">
        <v>3.4</v>
      </c>
      <c r="G390" s="36"/>
      <c r="H390" s="41"/>
    </row>
    <row r="391" spans="1:8" s="2" customFormat="1" ht="16.899999999999999" customHeight="1">
      <c r="A391" s="36"/>
      <c r="B391" s="41"/>
      <c r="C391" s="248" t="s">
        <v>19</v>
      </c>
      <c r="D391" s="248" t="s">
        <v>879</v>
      </c>
      <c r="E391" s="19" t="s">
        <v>19</v>
      </c>
      <c r="F391" s="249">
        <v>0</v>
      </c>
      <c r="G391" s="36"/>
      <c r="H391" s="41"/>
    </row>
    <row r="392" spans="1:8" s="2" customFormat="1" ht="16.899999999999999" customHeight="1">
      <c r="A392" s="36"/>
      <c r="B392" s="41"/>
      <c r="C392" s="248" t="s">
        <v>19</v>
      </c>
      <c r="D392" s="248" t="s">
        <v>985</v>
      </c>
      <c r="E392" s="19" t="s">
        <v>19</v>
      </c>
      <c r="F392" s="249">
        <v>27.6</v>
      </c>
      <c r="G392" s="36"/>
      <c r="H392" s="41"/>
    </row>
    <row r="393" spans="1:8" s="2" customFormat="1" ht="16.899999999999999" customHeight="1">
      <c r="A393" s="36"/>
      <c r="B393" s="41"/>
      <c r="C393" s="248" t="s">
        <v>19</v>
      </c>
      <c r="D393" s="248" t="s">
        <v>882</v>
      </c>
      <c r="E393" s="19" t="s">
        <v>19</v>
      </c>
      <c r="F393" s="249">
        <v>0</v>
      </c>
      <c r="G393" s="36"/>
      <c r="H393" s="41"/>
    </row>
    <row r="394" spans="1:8" s="2" customFormat="1" ht="16.899999999999999" customHeight="1">
      <c r="A394" s="36"/>
      <c r="B394" s="41"/>
      <c r="C394" s="248" t="s">
        <v>19</v>
      </c>
      <c r="D394" s="248" t="s">
        <v>986</v>
      </c>
      <c r="E394" s="19" t="s">
        <v>19</v>
      </c>
      <c r="F394" s="249">
        <v>3.6</v>
      </c>
      <c r="G394" s="36"/>
      <c r="H394" s="41"/>
    </row>
    <row r="395" spans="1:8" s="2" customFormat="1" ht="16.899999999999999" customHeight="1">
      <c r="A395" s="36"/>
      <c r="B395" s="41"/>
      <c r="C395" s="248" t="s">
        <v>19</v>
      </c>
      <c r="D395" s="248" t="s">
        <v>884</v>
      </c>
      <c r="E395" s="19" t="s">
        <v>19</v>
      </c>
      <c r="F395" s="249">
        <v>0</v>
      </c>
      <c r="G395" s="36"/>
      <c r="H395" s="41"/>
    </row>
    <row r="396" spans="1:8" s="2" customFormat="1" ht="16.899999999999999" customHeight="1">
      <c r="A396" s="36"/>
      <c r="B396" s="41"/>
      <c r="C396" s="248" t="s">
        <v>19</v>
      </c>
      <c r="D396" s="248" t="s">
        <v>987</v>
      </c>
      <c r="E396" s="19" t="s">
        <v>19</v>
      </c>
      <c r="F396" s="249">
        <v>23.9</v>
      </c>
      <c r="G396" s="36"/>
      <c r="H396" s="41"/>
    </row>
    <row r="397" spans="1:8" s="2" customFormat="1" ht="16.899999999999999" customHeight="1">
      <c r="A397" s="36"/>
      <c r="B397" s="41"/>
      <c r="C397" s="248" t="s">
        <v>19</v>
      </c>
      <c r="D397" s="248" t="s">
        <v>888</v>
      </c>
      <c r="E397" s="19" t="s">
        <v>19</v>
      </c>
      <c r="F397" s="249">
        <v>0</v>
      </c>
      <c r="G397" s="36"/>
      <c r="H397" s="41"/>
    </row>
    <row r="398" spans="1:8" s="2" customFormat="1" ht="16.899999999999999" customHeight="1">
      <c r="A398" s="36"/>
      <c r="B398" s="41"/>
      <c r="C398" s="248" t="s">
        <v>19</v>
      </c>
      <c r="D398" s="248" t="s">
        <v>988</v>
      </c>
      <c r="E398" s="19" t="s">
        <v>19</v>
      </c>
      <c r="F398" s="249">
        <v>6.9</v>
      </c>
      <c r="G398" s="36"/>
      <c r="H398" s="41"/>
    </row>
    <row r="399" spans="1:8" s="2" customFormat="1" ht="16.899999999999999" customHeight="1">
      <c r="A399" s="36"/>
      <c r="B399" s="41"/>
      <c r="C399" s="248" t="s">
        <v>19</v>
      </c>
      <c r="D399" s="248" t="s">
        <v>891</v>
      </c>
      <c r="E399" s="19" t="s">
        <v>19</v>
      </c>
      <c r="F399" s="249">
        <v>0</v>
      </c>
      <c r="G399" s="36"/>
      <c r="H399" s="41"/>
    </row>
    <row r="400" spans="1:8" s="2" customFormat="1" ht="16.899999999999999" customHeight="1">
      <c r="A400" s="36"/>
      <c r="B400" s="41"/>
      <c r="C400" s="248" t="s">
        <v>19</v>
      </c>
      <c r="D400" s="248" t="s">
        <v>989</v>
      </c>
      <c r="E400" s="19" t="s">
        <v>19</v>
      </c>
      <c r="F400" s="249">
        <v>7.2</v>
      </c>
      <c r="G400" s="36"/>
      <c r="H400" s="41"/>
    </row>
    <row r="401" spans="1:8" s="2" customFormat="1" ht="16.899999999999999" customHeight="1">
      <c r="A401" s="36"/>
      <c r="B401" s="41"/>
      <c r="C401" s="248" t="s">
        <v>19</v>
      </c>
      <c r="D401" s="248" t="s">
        <v>894</v>
      </c>
      <c r="E401" s="19" t="s">
        <v>19</v>
      </c>
      <c r="F401" s="249">
        <v>0</v>
      </c>
      <c r="G401" s="36"/>
      <c r="H401" s="41"/>
    </row>
    <row r="402" spans="1:8" s="2" customFormat="1" ht="16.899999999999999" customHeight="1">
      <c r="A402" s="36"/>
      <c r="B402" s="41"/>
      <c r="C402" s="248" t="s">
        <v>19</v>
      </c>
      <c r="D402" s="248" t="s">
        <v>990</v>
      </c>
      <c r="E402" s="19" t="s">
        <v>19</v>
      </c>
      <c r="F402" s="249">
        <v>17.7</v>
      </c>
      <c r="G402" s="36"/>
      <c r="H402" s="41"/>
    </row>
    <row r="403" spans="1:8" s="2" customFormat="1" ht="16.899999999999999" customHeight="1">
      <c r="A403" s="36"/>
      <c r="B403" s="41"/>
      <c r="C403" s="248" t="s">
        <v>19</v>
      </c>
      <c r="D403" s="248" t="s">
        <v>897</v>
      </c>
      <c r="E403" s="19" t="s">
        <v>19</v>
      </c>
      <c r="F403" s="249">
        <v>0</v>
      </c>
      <c r="G403" s="36"/>
      <c r="H403" s="41"/>
    </row>
    <row r="404" spans="1:8" s="2" customFormat="1" ht="16.899999999999999" customHeight="1">
      <c r="A404" s="36"/>
      <c r="B404" s="41"/>
      <c r="C404" s="248" t="s">
        <v>19</v>
      </c>
      <c r="D404" s="248" t="s">
        <v>991</v>
      </c>
      <c r="E404" s="19" t="s">
        <v>19</v>
      </c>
      <c r="F404" s="249">
        <v>6.4</v>
      </c>
      <c r="G404" s="36"/>
      <c r="H404" s="41"/>
    </row>
    <row r="405" spans="1:8" s="2" customFormat="1" ht="16.899999999999999" customHeight="1">
      <c r="A405" s="36"/>
      <c r="B405" s="41"/>
      <c r="C405" s="248" t="s">
        <v>19</v>
      </c>
      <c r="D405" s="248" t="s">
        <v>900</v>
      </c>
      <c r="E405" s="19" t="s">
        <v>19</v>
      </c>
      <c r="F405" s="249">
        <v>0</v>
      </c>
      <c r="G405" s="36"/>
      <c r="H405" s="41"/>
    </row>
    <row r="406" spans="1:8" s="2" customFormat="1" ht="16.899999999999999" customHeight="1">
      <c r="A406" s="36"/>
      <c r="B406" s="41"/>
      <c r="C406" s="248" t="s">
        <v>19</v>
      </c>
      <c r="D406" s="248" t="s">
        <v>992</v>
      </c>
      <c r="E406" s="19" t="s">
        <v>19</v>
      </c>
      <c r="F406" s="249">
        <v>6.3</v>
      </c>
      <c r="G406" s="36"/>
      <c r="H406" s="41"/>
    </row>
    <row r="407" spans="1:8" s="2" customFormat="1" ht="16.899999999999999" customHeight="1">
      <c r="A407" s="36"/>
      <c r="B407" s="41"/>
      <c r="C407" s="248" t="s">
        <v>19</v>
      </c>
      <c r="D407" s="248" t="s">
        <v>320</v>
      </c>
      <c r="E407" s="19" t="s">
        <v>19</v>
      </c>
      <c r="F407" s="249">
        <v>121.1</v>
      </c>
      <c r="G407" s="36"/>
      <c r="H407" s="41"/>
    </row>
    <row r="408" spans="1:8" s="2" customFormat="1" ht="16.899999999999999" customHeight="1">
      <c r="A408" s="36"/>
      <c r="B408" s="41"/>
      <c r="C408" s="250" t="s">
        <v>886</v>
      </c>
      <c r="D408" s="36"/>
      <c r="E408" s="36"/>
      <c r="F408" s="36"/>
      <c r="G408" s="36"/>
      <c r="H408" s="41"/>
    </row>
    <row r="409" spans="1:8" s="2" customFormat="1" ht="16.899999999999999" customHeight="1">
      <c r="A409" s="36"/>
      <c r="B409" s="41"/>
      <c r="C409" s="248" t="s">
        <v>625</v>
      </c>
      <c r="D409" s="248" t="s">
        <v>983</v>
      </c>
      <c r="E409" s="19" t="s">
        <v>93</v>
      </c>
      <c r="F409" s="249">
        <v>240.9</v>
      </c>
      <c r="G409" s="36"/>
      <c r="H409" s="41"/>
    </row>
    <row r="410" spans="1:8" s="2" customFormat="1" ht="16.899999999999999" customHeight="1">
      <c r="A410" s="36"/>
      <c r="B410" s="41"/>
      <c r="C410" s="244" t="s">
        <v>155</v>
      </c>
      <c r="D410" s="245" t="s">
        <v>156</v>
      </c>
      <c r="E410" s="246" t="s">
        <v>88</v>
      </c>
      <c r="F410" s="247">
        <v>162.5</v>
      </c>
      <c r="G410" s="36"/>
      <c r="H410" s="41"/>
    </row>
    <row r="411" spans="1:8" s="2" customFormat="1" ht="16.899999999999999" customHeight="1">
      <c r="A411" s="36"/>
      <c r="B411" s="41"/>
      <c r="C411" s="248" t="s">
        <v>19</v>
      </c>
      <c r="D411" s="248" t="s">
        <v>869</v>
      </c>
      <c r="E411" s="19" t="s">
        <v>19</v>
      </c>
      <c r="F411" s="249">
        <v>0</v>
      </c>
      <c r="G411" s="36"/>
      <c r="H411" s="41"/>
    </row>
    <row r="412" spans="1:8" s="2" customFormat="1" ht="16.899999999999999" customHeight="1">
      <c r="A412" s="36"/>
      <c r="B412" s="41"/>
      <c r="C412" s="248" t="s">
        <v>19</v>
      </c>
      <c r="D412" s="248" t="s">
        <v>993</v>
      </c>
      <c r="E412" s="19" t="s">
        <v>19</v>
      </c>
      <c r="F412" s="249">
        <v>9.3000000000000007</v>
      </c>
      <c r="G412" s="36"/>
      <c r="H412" s="41"/>
    </row>
    <row r="413" spans="1:8" s="2" customFormat="1" ht="16.899999999999999" customHeight="1">
      <c r="A413" s="36"/>
      <c r="B413" s="41"/>
      <c r="C413" s="248" t="s">
        <v>19</v>
      </c>
      <c r="D413" s="248" t="s">
        <v>873</v>
      </c>
      <c r="E413" s="19" t="s">
        <v>19</v>
      </c>
      <c r="F413" s="249">
        <v>0</v>
      </c>
      <c r="G413" s="36"/>
      <c r="H413" s="41"/>
    </row>
    <row r="414" spans="1:8" s="2" customFormat="1" ht="16.899999999999999" customHeight="1">
      <c r="A414" s="36"/>
      <c r="B414" s="41"/>
      <c r="C414" s="248" t="s">
        <v>19</v>
      </c>
      <c r="D414" s="248" t="s">
        <v>98</v>
      </c>
      <c r="E414" s="19" t="s">
        <v>19</v>
      </c>
      <c r="F414" s="249">
        <v>15</v>
      </c>
      <c r="G414" s="36"/>
      <c r="H414" s="41"/>
    </row>
    <row r="415" spans="1:8" s="2" customFormat="1" ht="16.899999999999999" customHeight="1">
      <c r="A415" s="36"/>
      <c r="B415" s="41"/>
      <c r="C415" s="248" t="s">
        <v>19</v>
      </c>
      <c r="D415" s="248" t="s">
        <v>876</v>
      </c>
      <c r="E415" s="19" t="s">
        <v>19</v>
      </c>
      <c r="F415" s="249">
        <v>0</v>
      </c>
      <c r="G415" s="36"/>
      <c r="H415" s="41"/>
    </row>
    <row r="416" spans="1:8" s="2" customFormat="1" ht="16.899999999999999" customHeight="1">
      <c r="A416" s="36"/>
      <c r="B416" s="41"/>
      <c r="C416" s="248" t="s">
        <v>19</v>
      </c>
      <c r="D416" s="248" t="s">
        <v>994</v>
      </c>
      <c r="E416" s="19" t="s">
        <v>19</v>
      </c>
      <c r="F416" s="249">
        <v>7.4</v>
      </c>
      <c r="G416" s="36"/>
      <c r="H416" s="41"/>
    </row>
    <row r="417" spans="1:8" s="2" customFormat="1" ht="16.899999999999999" customHeight="1">
      <c r="A417" s="36"/>
      <c r="B417" s="41"/>
      <c r="C417" s="248" t="s">
        <v>19</v>
      </c>
      <c r="D417" s="248" t="s">
        <v>879</v>
      </c>
      <c r="E417" s="19" t="s">
        <v>19</v>
      </c>
      <c r="F417" s="249">
        <v>0</v>
      </c>
      <c r="G417" s="36"/>
      <c r="H417" s="41"/>
    </row>
    <row r="418" spans="1:8" s="2" customFormat="1" ht="16.899999999999999" customHeight="1">
      <c r="A418" s="36"/>
      <c r="B418" s="41"/>
      <c r="C418" s="248" t="s">
        <v>19</v>
      </c>
      <c r="D418" s="248" t="s">
        <v>995</v>
      </c>
      <c r="E418" s="19" t="s">
        <v>19</v>
      </c>
      <c r="F418" s="249">
        <v>34.6</v>
      </c>
      <c r="G418" s="36"/>
      <c r="H418" s="41"/>
    </row>
    <row r="419" spans="1:8" s="2" customFormat="1" ht="16.899999999999999" customHeight="1">
      <c r="A419" s="36"/>
      <c r="B419" s="41"/>
      <c r="C419" s="248" t="s">
        <v>19</v>
      </c>
      <c r="D419" s="248" t="s">
        <v>882</v>
      </c>
      <c r="E419" s="19" t="s">
        <v>19</v>
      </c>
      <c r="F419" s="249">
        <v>0</v>
      </c>
      <c r="G419" s="36"/>
      <c r="H419" s="41"/>
    </row>
    <row r="420" spans="1:8" s="2" customFormat="1" ht="16.899999999999999" customHeight="1">
      <c r="A420" s="36"/>
      <c r="B420" s="41"/>
      <c r="C420" s="248" t="s">
        <v>19</v>
      </c>
      <c r="D420" s="248" t="s">
        <v>996</v>
      </c>
      <c r="E420" s="19" t="s">
        <v>19</v>
      </c>
      <c r="F420" s="249">
        <v>4.4000000000000004</v>
      </c>
      <c r="G420" s="36"/>
      <c r="H420" s="41"/>
    </row>
    <row r="421" spans="1:8" s="2" customFormat="1" ht="16.899999999999999" customHeight="1">
      <c r="A421" s="36"/>
      <c r="B421" s="41"/>
      <c r="C421" s="248" t="s">
        <v>19</v>
      </c>
      <c r="D421" s="248" t="s">
        <v>884</v>
      </c>
      <c r="E421" s="19" t="s">
        <v>19</v>
      </c>
      <c r="F421" s="249">
        <v>0</v>
      </c>
      <c r="G421" s="36"/>
      <c r="H421" s="41"/>
    </row>
    <row r="422" spans="1:8" s="2" customFormat="1" ht="16.899999999999999" customHeight="1">
      <c r="A422" s="36"/>
      <c r="B422" s="41"/>
      <c r="C422" s="248" t="s">
        <v>19</v>
      </c>
      <c r="D422" s="248" t="s">
        <v>997</v>
      </c>
      <c r="E422" s="19" t="s">
        <v>19</v>
      </c>
      <c r="F422" s="249">
        <v>27.6</v>
      </c>
      <c r="G422" s="36"/>
      <c r="H422" s="41"/>
    </row>
    <row r="423" spans="1:8" s="2" customFormat="1" ht="16.899999999999999" customHeight="1">
      <c r="A423" s="36"/>
      <c r="B423" s="41"/>
      <c r="C423" s="248" t="s">
        <v>19</v>
      </c>
      <c r="D423" s="248" t="s">
        <v>888</v>
      </c>
      <c r="E423" s="19" t="s">
        <v>19</v>
      </c>
      <c r="F423" s="249">
        <v>0</v>
      </c>
      <c r="G423" s="36"/>
      <c r="H423" s="41"/>
    </row>
    <row r="424" spans="1:8" s="2" customFormat="1" ht="16.899999999999999" customHeight="1">
      <c r="A424" s="36"/>
      <c r="B424" s="41"/>
      <c r="C424" s="248" t="s">
        <v>19</v>
      </c>
      <c r="D424" s="248" t="s">
        <v>998</v>
      </c>
      <c r="E424" s="19" t="s">
        <v>19</v>
      </c>
      <c r="F424" s="249">
        <v>8</v>
      </c>
      <c r="G424" s="36"/>
      <c r="H424" s="41"/>
    </row>
    <row r="425" spans="1:8" s="2" customFormat="1" ht="16.899999999999999" customHeight="1">
      <c r="A425" s="36"/>
      <c r="B425" s="41"/>
      <c r="C425" s="248" t="s">
        <v>19</v>
      </c>
      <c r="D425" s="248" t="s">
        <v>891</v>
      </c>
      <c r="E425" s="19" t="s">
        <v>19</v>
      </c>
      <c r="F425" s="249">
        <v>0</v>
      </c>
      <c r="G425" s="36"/>
      <c r="H425" s="41"/>
    </row>
    <row r="426" spans="1:8" s="2" customFormat="1" ht="16.899999999999999" customHeight="1">
      <c r="A426" s="36"/>
      <c r="B426" s="41"/>
      <c r="C426" s="248" t="s">
        <v>19</v>
      </c>
      <c r="D426" s="248" t="s">
        <v>999</v>
      </c>
      <c r="E426" s="19" t="s">
        <v>19</v>
      </c>
      <c r="F426" s="249">
        <v>8.8000000000000007</v>
      </c>
      <c r="G426" s="36"/>
      <c r="H426" s="41"/>
    </row>
    <row r="427" spans="1:8" s="2" customFormat="1" ht="16.899999999999999" customHeight="1">
      <c r="A427" s="36"/>
      <c r="B427" s="41"/>
      <c r="C427" s="248" t="s">
        <v>19</v>
      </c>
      <c r="D427" s="248" t="s">
        <v>894</v>
      </c>
      <c r="E427" s="19" t="s">
        <v>19</v>
      </c>
      <c r="F427" s="249">
        <v>0</v>
      </c>
      <c r="G427" s="36"/>
      <c r="H427" s="41"/>
    </row>
    <row r="428" spans="1:8" s="2" customFormat="1" ht="16.899999999999999" customHeight="1">
      <c r="A428" s="36"/>
      <c r="B428" s="41"/>
      <c r="C428" s="248" t="s">
        <v>19</v>
      </c>
      <c r="D428" s="248" t="s">
        <v>1000</v>
      </c>
      <c r="E428" s="19" t="s">
        <v>19</v>
      </c>
      <c r="F428" s="249">
        <v>23.6</v>
      </c>
      <c r="G428" s="36"/>
      <c r="H428" s="41"/>
    </row>
    <row r="429" spans="1:8" s="2" customFormat="1" ht="16.899999999999999" customHeight="1">
      <c r="A429" s="36"/>
      <c r="B429" s="41"/>
      <c r="C429" s="248" t="s">
        <v>19</v>
      </c>
      <c r="D429" s="248" t="s">
        <v>897</v>
      </c>
      <c r="E429" s="19" t="s">
        <v>19</v>
      </c>
      <c r="F429" s="249">
        <v>0</v>
      </c>
      <c r="G429" s="36"/>
      <c r="H429" s="41"/>
    </row>
    <row r="430" spans="1:8" s="2" customFormat="1" ht="16.899999999999999" customHeight="1">
      <c r="A430" s="36"/>
      <c r="B430" s="41"/>
      <c r="C430" s="248" t="s">
        <v>19</v>
      </c>
      <c r="D430" s="248" t="s">
        <v>1001</v>
      </c>
      <c r="E430" s="19" t="s">
        <v>19</v>
      </c>
      <c r="F430" s="249">
        <v>12.5</v>
      </c>
      <c r="G430" s="36"/>
      <c r="H430" s="41"/>
    </row>
    <row r="431" spans="1:8" s="2" customFormat="1" ht="16.899999999999999" customHeight="1">
      <c r="A431" s="36"/>
      <c r="B431" s="41"/>
      <c r="C431" s="248" t="s">
        <v>19</v>
      </c>
      <c r="D431" s="248" t="s">
        <v>900</v>
      </c>
      <c r="E431" s="19" t="s">
        <v>19</v>
      </c>
      <c r="F431" s="249">
        <v>0</v>
      </c>
      <c r="G431" s="36"/>
      <c r="H431" s="41"/>
    </row>
    <row r="432" spans="1:8" s="2" customFormat="1" ht="16.899999999999999" customHeight="1">
      <c r="A432" s="36"/>
      <c r="B432" s="41"/>
      <c r="C432" s="248" t="s">
        <v>19</v>
      </c>
      <c r="D432" s="248" t="s">
        <v>1002</v>
      </c>
      <c r="E432" s="19" t="s">
        <v>19</v>
      </c>
      <c r="F432" s="249">
        <v>11.3</v>
      </c>
      <c r="G432" s="36"/>
      <c r="H432" s="41"/>
    </row>
    <row r="433" spans="1:8" s="2" customFormat="1" ht="16.899999999999999" customHeight="1">
      <c r="A433" s="36"/>
      <c r="B433" s="41"/>
      <c r="C433" s="248" t="s">
        <v>19</v>
      </c>
      <c r="D433" s="248" t="s">
        <v>320</v>
      </c>
      <c r="E433" s="19" t="s">
        <v>19</v>
      </c>
      <c r="F433" s="249">
        <v>162.5</v>
      </c>
      <c r="G433" s="36"/>
      <c r="H433" s="41"/>
    </row>
    <row r="434" spans="1:8" s="2" customFormat="1" ht="16.899999999999999" customHeight="1">
      <c r="A434" s="36"/>
      <c r="B434" s="41"/>
      <c r="C434" s="250" t="s">
        <v>886</v>
      </c>
      <c r="D434" s="36"/>
      <c r="E434" s="36"/>
      <c r="F434" s="36"/>
      <c r="G434" s="36"/>
      <c r="H434" s="41"/>
    </row>
    <row r="435" spans="1:8" s="2" customFormat="1" ht="16.899999999999999" customHeight="1">
      <c r="A435" s="36"/>
      <c r="B435" s="41"/>
      <c r="C435" s="248" t="s">
        <v>356</v>
      </c>
      <c r="D435" s="248" t="s">
        <v>1003</v>
      </c>
      <c r="E435" s="19" t="s">
        <v>88</v>
      </c>
      <c r="F435" s="249">
        <v>195.72</v>
      </c>
      <c r="G435" s="36"/>
      <c r="H435" s="41"/>
    </row>
    <row r="436" spans="1:8" s="2" customFormat="1" ht="16.899999999999999" customHeight="1">
      <c r="A436" s="36"/>
      <c r="B436" s="41"/>
      <c r="C436" s="244" t="s">
        <v>140</v>
      </c>
      <c r="D436" s="245" t="s">
        <v>141</v>
      </c>
      <c r="E436" s="246" t="s">
        <v>88</v>
      </c>
      <c r="F436" s="247">
        <v>23.9</v>
      </c>
      <c r="G436" s="36"/>
      <c r="H436" s="41"/>
    </row>
    <row r="437" spans="1:8" s="2" customFormat="1" ht="16.899999999999999" customHeight="1">
      <c r="A437" s="36"/>
      <c r="B437" s="41"/>
      <c r="C437" s="248" t="s">
        <v>19</v>
      </c>
      <c r="D437" s="248" t="s">
        <v>869</v>
      </c>
      <c r="E437" s="19" t="s">
        <v>19</v>
      </c>
      <c r="F437" s="249">
        <v>0</v>
      </c>
      <c r="G437" s="36"/>
      <c r="H437" s="41"/>
    </row>
    <row r="438" spans="1:8" s="2" customFormat="1" ht="16.899999999999999" customHeight="1">
      <c r="A438" s="36"/>
      <c r="B438" s="41"/>
      <c r="C438" s="248" t="s">
        <v>19</v>
      </c>
      <c r="D438" s="248" t="s">
        <v>75</v>
      </c>
      <c r="E438" s="19" t="s">
        <v>19</v>
      </c>
      <c r="F438" s="249">
        <v>0</v>
      </c>
      <c r="G438" s="36"/>
      <c r="H438" s="41"/>
    </row>
    <row r="439" spans="1:8" s="2" customFormat="1" ht="16.899999999999999" customHeight="1">
      <c r="A439" s="36"/>
      <c r="B439" s="41"/>
      <c r="C439" s="248" t="s">
        <v>19</v>
      </c>
      <c r="D439" s="248" t="s">
        <v>873</v>
      </c>
      <c r="E439" s="19" t="s">
        <v>19</v>
      </c>
      <c r="F439" s="249">
        <v>0</v>
      </c>
      <c r="G439" s="36"/>
      <c r="H439" s="41"/>
    </row>
    <row r="440" spans="1:8" s="2" customFormat="1" ht="16.899999999999999" customHeight="1">
      <c r="A440" s="36"/>
      <c r="B440" s="41"/>
      <c r="C440" s="248" t="s">
        <v>19</v>
      </c>
      <c r="D440" s="248" t="s">
        <v>977</v>
      </c>
      <c r="E440" s="19" t="s">
        <v>19</v>
      </c>
      <c r="F440" s="249">
        <v>3.3</v>
      </c>
      <c r="G440" s="36"/>
      <c r="H440" s="41"/>
    </row>
    <row r="441" spans="1:8" s="2" customFormat="1" ht="16.899999999999999" customHeight="1">
      <c r="A441" s="36"/>
      <c r="B441" s="41"/>
      <c r="C441" s="248" t="s">
        <v>19</v>
      </c>
      <c r="D441" s="248" t="s">
        <v>876</v>
      </c>
      <c r="E441" s="19" t="s">
        <v>19</v>
      </c>
      <c r="F441" s="249">
        <v>0</v>
      </c>
      <c r="G441" s="36"/>
      <c r="H441" s="41"/>
    </row>
    <row r="442" spans="1:8" s="2" customFormat="1" ht="16.899999999999999" customHeight="1">
      <c r="A442" s="36"/>
      <c r="B442" s="41"/>
      <c r="C442" s="248" t="s">
        <v>19</v>
      </c>
      <c r="D442" s="248" t="s">
        <v>75</v>
      </c>
      <c r="E442" s="19" t="s">
        <v>19</v>
      </c>
      <c r="F442" s="249">
        <v>0</v>
      </c>
      <c r="G442" s="36"/>
      <c r="H442" s="41"/>
    </row>
    <row r="443" spans="1:8" s="2" customFormat="1" ht="16.899999999999999" customHeight="1">
      <c r="A443" s="36"/>
      <c r="B443" s="41"/>
      <c r="C443" s="248" t="s">
        <v>19</v>
      </c>
      <c r="D443" s="248" t="s">
        <v>879</v>
      </c>
      <c r="E443" s="19" t="s">
        <v>19</v>
      </c>
      <c r="F443" s="249">
        <v>0</v>
      </c>
      <c r="G443" s="36"/>
      <c r="H443" s="41"/>
    </row>
    <row r="444" spans="1:8" s="2" customFormat="1" ht="16.899999999999999" customHeight="1">
      <c r="A444" s="36"/>
      <c r="B444" s="41"/>
      <c r="C444" s="248" t="s">
        <v>19</v>
      </c>
      <c r="D444" s="248" t="s">
        <v>476</v>
      </c>
      <c r="E444" s="19" t="s">
        <v>19</v>
      </c>
      <c r="F444" s="249">
        <v>11</v>
      </c>
      <c r="G444" s="36"/>
      <c r="H444" s="41"/>
    </row>
    <row r="445" spans="1:8" s="2" customFormat="1" ht="16.899999999999999" customHeight="1">
      <c r="A445" s="36"/>
      <c r="B445" s="41"/>
      <c r="C445" s="248" t="s">
        <v>19</v>
      </c>
      <c r="D445" s="248" t="s">
        <v>882</v>
      </c>
      <c r="E445" s="19" t="s">
        <v>19</v>
      </c>
      <c r="F445" s="249">
        <v>0</v>
      </c>
      <c r="G445" s="36"/>
      <c r="H445" s="41"/>
    </row>
    <row r="446" spans="1:8" s="2" customFormat="1" ht="16.899999999999999" customHeight="1">
      <c r="A446" s="36"/>
      <c r="B446" s="41"/>
      <c r="C446" s="248" t="s">
        <v>19</v>
      </c>
      <c r="D446" s="248" t="s">
        <v>75</v>
      </c>
      <c r="E446" s="19" t="s">
        <v>19</v>
      </c>
      <c r="F446" s="249">
        <v>0</v>
      </c>
      <c r="G446" s="36"/>
      <c r="H446" s="41"/>
    </row>
    <row r="447" spans="1:8" s="2" customFormat="1" ht="16.899999999999999" customHeight="1">
      <c r="A447" s="36"/>
      <c r="B447" s="41"/>
      <c r="C447" s="248" t="s">
        <v>19</v>
      </c>
      <c r="D447" s="248" t="s">
        <v>884</v>
      </c>
      <c r="E447" s="19" t="s">
        <v>19</v>
      </c>
      <c r="F447" s="249">
        <v>0</v>
      </c>
      <c r="G447" s="36"/>
      <c r="H447" s="41"/>
    </row>
    <row r="448" spans="1:8" s="2" customFormat="1" ht="16.899999999999999" customHeight="1">
      <c r="A448" s="36"/>
      <c r="B448" s="41"/>
      <c r="C448" s="248" t="s">
        <v>19</v>
      </c>
      <c r="D448" s="248" t="s">
        <v>1004</v>
      </c>
      <c r="E448" s="19" t="s">
        <v>19</v>
      </c>
      <c r="F448" s="249">
        <v>3.7</v>
      </c>
      <c r="G448" s="36"/>
      <c r="H448" s="41"/>
    </row>
    <row r="449" spans="1:8" s="2" customFormat="1" ht="16.899999999999999" customHeight="1">
      <c r="A449" s="36"/>
      <c r="B449" s="41"/>
      <c r="C449" s="248" t="s">
        <v>19</v>
      </c>
      <c r="D449" s="248" t="s">
        <v>888</v>
      </c>
      <c r="E449" s="19" t="s">
        <v>19</v>
      </c>
      <c r="F449" s="249">
        <v>0</v>
      </c>
      <c r="G449" s="36"/>
      <c r="H449" s="41"/>
    </row>
    <row r="450" spans="1:8" s="2" customFormat="1" ht="16.899999999999999" customHeight="1">
      <c r="A450" s="36"/>
      <c r="B450" s="41"/>
      <c r="C450" s="248" t="s">
        <v>19</v>
      </c>
      <c r="D450" s="248" t="s">
        <v>75</v>
      </c>
      <c r="E450" s="19" t="s">
        <v>19</v>
      </c>
      <c r="F450" s="249">
        <v>0</v>
      </c>
      <c r="G450" s="36"/>
      <c r="H450" s="41"/>
    </row>
    <row r="451" spans="1:8" s="2" customFormat="1" ht="16.899999999999999" customHeight="1">
      <c r="A451" s="36"/>
      <c r="B451" s="41"/>
      <c r="C451" s="248" t="s">
        <v>19</v>
      </c>
      <c r="D451" s="248" t="s">
        <v>891</v>
      </c>
      <c r="E451" s="19" t="s">
        <v>19</v>
      </c>
      <c r="F451" s="249">
        <v>0</v>
      </c>
      <c r="G451" s="36"/>
      <c r="H451" s="41"/>
    </row>
    <row r="452" spans="1:8" s="2" customFormat="1" ht="16.899999999999999" customHeight="1">
      <c r="A452" s="36"/>
      <c r="B452" s="41"/>
      <c r="C452" s="248" t="s">
        <v>19</v>
      </c>
      <c r="D452" s="248" t="s">
        <v>75</v>
      </c>
      <c r="E452" s="19" t="s">
        <v>19</v>
      </c>
      <c r="F452" s="249">
        <v>0</v>
      </c>
      <c r="G452" s="36"/>
      <c r="H452" s="41"/>
    </row>
    <row r="453" spans="1:8" s="2" customFormat="1" ht="16.899999999999999" customHeight="1">
      <c r="A453" s="36"/>
      <c r="B453" s="41"/>
      <c r="C453" s="248" t="s">
        <v>19</v>
      </c>
      <c r="D453" s="248" t="s">
        <v>894</v>
      </c>
      <c r="E453" s="19" t="s">
        <v>19</v>
      </c>
      <c r="F453" s="249">
        <v>0</v>
      </c>
      <c r="G453" s="36"/>
      <c r="H453" s="41"/>
    </row>
    <row r="454" spans="1:8" s="2" customFormat="1" ht="16.899999999999999" customHeight="1">
      <c r="A454" s="36"/>
      <c r="B454" s="41"/>
      <c r="C454" s="248" t="s">
        <v>19</v>
      </c>
      <c r="D454" s="248" t="s">
        <v>1005</v>
      </c>
      <c r="E454" s="19" t="s">
        <v>19</v>
      </c>
      <c r="F454" s="249">
        <v>2.9</v>
      </c>
      <c r="G454" s="36"/>
      <c r="H454" s="41"/>
    </row>
    <row r="455" spans="1:8" s="2" customFormat="1" ht="16.899999999999999" customHeight="1">
      <c r="A455" s="36"/>
      <c r="B455" s="41"/>
      <c r="C455" s="248" t="s">
        <v>19</v>
      </c>
      <c r="D455" s="248" t="s">
        <v>897</v>
      </c>
      <c r="E455" s="19" t="s">
        <v>19</v>
      </c>
      <c r="F455" s="249">
        <v>0</v>
      </c>
      <c r="G455" s="36"/>
      <c r="H455" s="41"/>
    </row>
    <row r="456" spans="1:8" s="2" customFormat="1" ht="16.899999999999999" customHeight="1">
      <c r="A456" s="36"/>
      <c r="B456" s="41"/>
      <c r="C456" s="248" t="s">
        <v>19</v>
      </c>
      <c r="D456" s="248" t="s">
        <v>85</v>
      </c>
      <c r="E456" s="19" t="s">
        <v>19</v>
      </c>
      <c r="F456" s="249">
        <v>2</v>
      </c>
      <c r="G456" s="36"/>
      <c r="H456" s="41"/>
    </row>
    <row r="457" spans="1:8" s="2" customFormat="1" ht="16.899999999999999" customHeight="1">
      <c r="A457" s="36"/>
      <c r="B457" s="41"/>
      <c r="C457" s="248" t="s">
        <v>19</v>
      </c>
      <c r="D457" s="248" t="s">
        <v>900</v>
      </c>
      <c r="E457" s="19" t="s">
        <v>19</v>
      </c>
      <c r="F457" s="249">
        <v>0</v>
      </c>
      <c r="G457" s="36"/>
      <c r="H457" s="41"/>
    </row>
    <row r="458" spans="1:8" s="2" customFormat="1" ht="16.899999999999999" customHeight="1">
      <c r="A458" s="36"/>
      <c r="B458" s="41"/>
      <c r="C458" s="248" t="s">
        <v>19</v>
      </c>
      <c r="D458" s="248" t="s">
        <v>83</v>
      </c>
      <c r="E458" s="19" t="s">
        <v>19</v>
      </c>
      <c r="F458" s="249">
        <v>1</v>
      </c>
      <c r="G458" s="36"/>
      <c r="H458" s="41"/>
    </row>
    <row r="459" spans="1:8" s="2" customFormat="1" ht="16.899999999999999" customHeight="1">
      <c r="A459" s="36"/>
      <c r="B459" s="41"/>
      <c r="C459" s="248" t="s">
        <v>19</v>
      </c>
      <c r="D459" s="248" t="s">
        <v>320</v>
      </c>
      <c r="E459" s="19" t="s">
        <v>19</v>
      </c>
      <c r="F459" s="249">
        <v>23.9</v>
      </c>
      <c r="G459" s="36"/>
      <c r="H459" s="41"/>
    </row>
    <row r="460" spans="1:8" s="2" customFormat="1" ht="16.899999999999999" customHeight="1">
      <c r="A460" s="36"/>
      <c r="B460" s="41"/>
      <c r="C460" s="250" t="s">
        <v>886</v>
      </c>
      <c r="D460" s="36"/>
      <c r="E460" s="36"/>
      <c r="F460" s="36"/>
      <c r="G460" s="36"/>
      <c r="H460" s="41"/>
    </row>
    <row r="461" spans="1:8" s="2" customFormat="1" ht="16.899999999999999" customHeight="1">
      <c r="A461" s="36"/>
      <c r="B461" s="41"/>
      <c r="C461" s="248" t="s">
        <v>356</v>
      </c>
      <c r="D461" s="248" t="s">
        <v>1003</v>
      </c>
      <c r="E461" s="19" t="s">
        <v>88</v>
      </c>
      <c r="F461" s="249">
        <v>195.72</v>
      </c>
      <c r="G461" s="36"/>
      <c r="H461" s="41"/>
    </row>
    <row r="462" spans="1:8" s="2" customFormat="1" ht="16.899999999999999" customHeight="1">
      <c r="A462" s="36"/>
      <c r="B462" s="41"/>
      <c r="C462" s="244" t="s">
        <v>158</v>
      </c>
      <c r="D462" s="245" t="s">
        <v>159</v>
      </c>
      <c r="E462" s="246" t="s">
        <v>88</v>
      </c>
      <c r="F462" s="247">
        <v>1020.3</v>
      </c>
      <c r="G462" s="36"/>
      <c r="H462" s="41"/>
    </row>
    <row r="463" spans="1:8" s="2" customFormat="1" ht="16.899999999999999" customHeight="1">
      <c r="A463" s="36"/>
      <c r="B463" s="41"/>
      <c r="C463" s="248" t="s">
        <v>19</v>
      </c>
      <c r="D463" s="248" t="s">
        <v>869</v>
      </c>
      <c r="E463" s="19" t="s">
        <v>19</v>
      </c>
      <c r="F463" s="249">
        <v>0</v>
      </c>
      <c r="G463" s="36"/>
      <c r="H463" s="41"/>
    </row>
    <row r="464" spans="1:8" s="2" customFormat="1" ht="16.899999999999999" customHeight="1">
      <c r="A464" s="36"/>
      <c r="B464" s="41"/>
      <c r="C464" s="248" t="s">
        <v>19</v>
      </c>
      <c r="D464" s="248" t="s">
        <v>1006</v>
      </c>
      <c r="E464" s="19" t="s">
        <v>19</v>
      </c>
      <c r="F464" s="249">
        <v>78.8</v>
      </c>
      <c r="G464" s="36"/>
      <c r="H464" s="41"/>
    </row>
    <row r="465" spans="1:8" s="2" customFormat="1" ht="16.899999999999999" customHeight="1">
      <c r="A465" s="36"/>
      <c r="B465" s="41"/>
      <c r="C465" s="248" t="s">
        <v>19</v>
      </c>
      <c r="D465" s="248" t="s">
        <v>1007</v>
      </c>
      <c r="E465" s="19" t="s">
        <v>19</v>
      </c>
      <c r="F465" s="249">
        <v>12.8</v>
      </c>
      <c r="G465" s="36"/>
      <c r="H465" s="41"/>
    </row>
    <row r="466" spans="1:8" s="2" customFormat="1" ht="16.899999999999999" customHeight="1">
      <c r="A466" s="36"/>
      <c r="B466" s="41"/>
      <c r="C466" s="248" t="s">
        <v>19</v>
      </c>
      <c r="D466" s="248" t="s">
        <v>872</v>
      </c>
      <c r="E466" s="19" t="s">
        <v>19</v>
      </c>
      <c r="F466" s="249">
        <v>91.6</v>
      </c>
      <c r="G466" s="36"/>
      <c r="H466" s="41"/>
    </row>
    <row r="467" spans="1:8" s="2" customFormat="1" ht="16.899999999999999" customHeight="1">
      <c r="A467" s="36"/>
      <c r="B467" s="41"/>
      <c r="C467" s="248" t="s">
        <v>19</v>
      </c>
      <c r="D467" s="248" t="s">
        <v>873</v>
      </c>
      <c r="E467" s="19" t="s">
        <v>19</v>
      </c>
      <c r="F467" s="249">
        <v>0</v>
      </c>
      <c r="G467" s="36"/>
      <c r="H467" s="41"/>
    </row>
    <row r="468" spans="1:8" s="2" customFormat="1" ht="16.899999999999999" customHeight="1">
      <c r="A468" s="36"/>
      <c r="B468" s="41"/>
      <c r="C468" s="248" t="s">
        <v>19</v>
      </c>
      <c r="D468" s="248" t="s">
        <v>1008</v>
      </c>
      <c r="E468" s="19" t="s">
        <v>19</v>
      </c>
      <c r="F468" s="249">
        <v>113.4</v>
      </c>
      <c r="G468" s="36"/>
      <c r="H468" s="41"/>
    </row>
    <row r="469" spans="1:8" s="2" customFormat="1" ht="16.899999999999999" customHeight="1">
      <c r="A469" s="36"/>
      <c r="B469" s="41"/>
      <c r="C469" s="248" t="s">
        <v>19</v>
      </c>
      <c r="D469" s="248" t="s">
        <v>928</v>
      </c>
      <c r="E469" s="19" t="s">
        <v>19</v>
      </c>
      <c r="F469" s="249">
        <v>11.4</v>
      </c>
      <c r="G469" s="36"/>
      <c r="H469" s="41"/>
    </row>
    <row r="470" spans="1:8" s="2" customFormat="1" ht="16.899999999999999" customHeight="1">
      <c r="A470" s="36"/>
      <c r="B470" s="41"/>
      <c r="C470" s="248" t="s">
        <v>19</v>
      </c>
      <c r="D470" s="248" t="s">
        <v>872</v>
      </c>
      <c r="E470" s="19" t="s">
        <v>19</v>
      </c>
      <c r="F470" s="249">
        <v>124.8</v>
      </c>
      <c r="G470" s="36"/>
      <c r="H470" s="41"/>
    </row>
    <row r="471" spans="1:8" s="2" customFormat="1" ht="16.899999999999999" customHeight="1">
      <c r="A471" s="36"/>
      <c r="B471" s="41"/>
      <c r="C471" s="248" t="s">
        <v>19</v>
      </c>
      <c r="D471" s="248" t="s">
        <v>876</v>
      </c>
      <c r="E471" s="19" t="s">
        <v>19</v>
      </c>
      <c r="F471" s="249">
        <v>0</v>
      </c>
      <c r="G471" s="36"/>
      <c r="H471" s="41"/>
    </row>
    <row r="472" spans="1:8" s="2" customFormat="1" ht="16.899999999999999" customHeight="1">
      <c r="A472" s="36"/>
      <c r="B472" s="41"/>
      <c r="C472" s="248" t="s">
        <v>19</v>
      </c>
      <c r="D472" s="248" t="s">
        <v>1009</v>
      </c>
      <c r="E472" s="19" t="s">
        <v>19</v>
      </c>
      <c r="F472" s="249">
        <v>37.799999999999997</v>
      </c>
      <c r="G472" s="36"/>
      <c r="H472" s="41"/>
    </row>
    <row r="473" spans="1:8" s="2" customFormat="1" ht="16.899999999999999" customHeight="1">
      <c r="A473" s="36"/>
      <c r="B473" s="41"/>
      <c r="C473" s="248" t="s">
        <v>19</v>
      </c>
      <c r="D473" s="248" t="s">
        <v>1005</v>
      </c>
      <c r="E473" s="19" t="s">
        <v>19</v>
      </c>
      <c r="F473" s="249">
        <v>2.9</v>
      </c>
      <c r="G473" s="36"/>
      <c r="H473" s="41"/>
    </row>
    <row r="474" spans="1:8" s="2" customFormat="1" ht="16.899999999999999" customHeight="1">
      <c r="A474" s="36"/>
      <c r="B474" s="41"/>
      <c r="C474" s="248" t="s">
        <v>19</v>
      </c>
      <c r="D474" s="248" t="s">
        <v>872</v>
      </c>
      <c r="E474" s="19" t="s">
        <v>19</v>
      </c>
      <c r="F474" s="249">
        <v>40.700000000000003</v>
      </c>
      <c r="G474" s="36"/>
      <c r="H474" s="41"/>
    </row>
    <row r="475" spans="1:8" s="2" customFormat="1" ht="16.899999999999999" customHeight="1">
      <c r="A475" s="36"/>
      <c r="B475" s="41"/>
      <c r="C475" s="248" t="s">
        <v>19</v>
      </c>
      <c r="D475" s="248" t="s">
        <v>879</v>
      </c>
      <c r="E475" s="19" t="s">
        <v>19</v>
      </c>
      <c r="F475" s="249">
        <v>0</v>
      </c>
      <c r="G475" s="36"/>
      <c r="H475" s="41"/>
    </row>
    <row r="476" spans="1:8" s="2" customFormat="1" ht="16.899999999999999" customHeight="1">
      <c r="A476" s="36"/>
      <c r="B476" s="41"/>
      <c r="C476" s="248" t="s">
        <v>19</v>
      </c>
      <c r="D476" s="248" t="s">
        <v>1010</v>
      </c>
      <c r="E476" s="19" t="s">
        <v>19</v>
      </c>
      <c r="F476" s="249">
        <v>330.3</v>
      </c>
      <c r="G476" s="36"/>
      <c r="H476" s="41"/>
    </row>
    <row r="477" spans="1:8" s="2" customFormat="1" ht="16.899999999999999" customHeight="1">
      <c r="A477" s="36"/>
      <c r="B477" s="41"/>
      <c r="C477" s="248" t="s">
        <v>19</v>
      </c>
      <c r="D477" s="248" t="s">
        <v>1011</v>
      </c>
      <c r="E477" s="19" t="s">
        <v>19</v>
      </c>
      <c r="F477" s="249">
        <v>50.4</v>
      </c>
      <c r="G477" s="36"/>
      <c r="H477" s="41"/>
    </row>
    <row r="478" spans="1:8" s="2" customFormat="1" ht="16.899999999999999" customHeight="1">
      <c r="A478" s="36"/>
      <c r="B478" s="41"/>
      <c r="C478" s="248" t="s">
        <v>19</v>
      </c>
      <c r="D478" s="248" t="s">
        <v>872</v>
      </c>
      <c r="E478" s="19" t="s">
        <v>19</v>
      </c>
      <c r="F478" s="249">
        <v>380.7</v>
      </c>
      <c r="G478" s="36"/>
      <c r="H478" s="41"/>
    </row>
    <row r="479" spans="1:8" s="2" customFormat="1" ht="16.899999999999999" customHeight="1">
      <c r="A479" s="36"/>
      <c r="B479" s="41"/>
      <c r="C479" s="248" t="s">
        <v>19</v>
      </c>
      <c r="D479" s="248" t="s">
        <v>882</v>
      </c>
      <c r="E479" s="19" t="s">
        <v>19</v>
      </c>
      <c r="F479" s="249">
        <v>0</v>
      </c>
      <c r="G479" s="36"/>
      <c r="H479" s="41"/>
    </row>
    <row r="480" spans="1:8" s="2" customFormat="1" ht="16.899999999999999" customHeight="1">
      <c r="A480" s="36"/>
      <c r="B480" s="41"/>
      <c r="C480" s="248" t="s">
        <v>19</v>
      </c>
      <c r="D480" s="248" t="s">
        <v>1012</v>
      </c>
      <c r="E480" s="19" t="s">
        <v>19</v>
      </c>
      <c r="F480" s="249">
        <v>38.4</v>
      </c>
      <c r="G480" s="36"/>
      <c r="H480" s="41"/>
    </row>
    <row r="481" spans="1:8" s="2" customFormat="1" ht="16.899999999999999" customHeight="1">
      <c r="A481" s="36"/>
      <c r="B481" s="41"/>
      <c r="C481" s="248" t="s">
        <v>19</v>
      </c>
      <c r="D481" s="248" t="s">
        <v>878</v>
      </c>
      <c r="E481" s="19" t="s">
        <v>19</v>
      </c>
      <c r="F481" s="249">
        <v>2.8</v>
      </c>
      <c r="G481" s="36"/>
      <c r="H481" s="41"/>
    </row>
    <row r="482" spans="1:8" s="2" customFormat="1" ht="16.899999999999999" customHeight="1">
      <c r="A482" s="36"/>
      <c r="B482" s="41"/>
      <c r="C482" s="248" t="s">
        <v>19</v>
      </c>
      <c r="D482" s="248" t="s">
        <v>872</v>
      </c>
      <c r="E482" s="19" t="s">
        <v>19</v>
      </c>
      <c r="F482" s="249">
        <v>41.2</v>
      </c>
      <c r="G482" s="36"/>
      <c r="H482" s="41"/>
    </row>
    <row r="483" spans="1:8" s="2" customFormat="1" ht="16.899999999999999" customHeight="1">
      <c r="A483" s="36"/>
      <c r="B483" s="41"/>
      <c r="C483" s="248" t="s">
        <v>19</v>
      </c>
      <c r="D483" s="248" t="s">
        <v>884</v>
      </c>
      <c r="E483" s="19" t="s">
        <v>19</v>
      </c>
      <c r="F483" s="249">
        <v>0</v>
      </c>
      <c r="G483" s="36"/>
      <c r="H483" s="41"/>
    </row>
    <row r="484" spans="1:8" s="2" customFormat="1" ht="16.899999999999999" customHeight="1">
      <c r="A484" s="36"/>
      <c r="B484" s="41"/>
      <c r="C484" s="248" t="s">
        <v>19</v>
      </c>
      <c r="D484" s="248" t="s">
        <v>1013</v>
      </c>
      <c r="E484" s="19" t="s">
        <v>19</v>
      </c>
      <c r="F484" s="249">
        <v>324.8</v>
      </c>
      <c r="G484" s="36"/>
      <c r="H484" s="41"/>
    </row>
    <row r="485" spans="1:8" s="2" customFormat="1" ht="16.899999999999999" customHeight="1">
      <c r="A485" s="36"/>
      <c r="B485" s="41"/>
      <c r="C485" s="248" t="s">
        <v>19</v>
      </c>
      <c r="D485" s="248" t="s">
        <v>1014</v>
      </c>
      <c r="E485" s="19" t="s">
        <v>19</v>
      </c>
      <c r="F485" s="249">
        <v>16.5</v>
      </c>
      <c r="G485" s="36"/>
      <c r="H485" s="41"/>
    </row>
    <row r="486" spans="1:8" s="2" customFormat="1" ht="16.899999999999999" customHeight="1">
      <c r="A486" s="36"/>
      <c r="B486" s="41"/>
      <c r="C486" s="248" t="s">
        <v>19</v>
      </c>
      <c r="D486" s="248" t="s">
        <v>872</v>
      </c>
      <c r="E486" s="19" t="s">
        <v>19</v>
      </c>
      <c r="F486" s="249">
        <v>341.3</v>
      </c>
      <c r="G486" s="36"/>
      <c r="H486" s="41"/>
    </row>
    <row r="487" spans="1:8" s="2" customFormat="1" ht="16.899999999999999" customHeight="1">
      <c r="A487" s="36"/>
      <c r="B487" s="41"/>
      <c r="C487" s="248" t="s">
        <v>19</v>
      </c>
      <c r="D487" s="248" t="s">
        <v>320</v>
      </c>
      <c r="E487" s="19" t="s">
        <v>19</v>
      </c>
      <c r="F487" s="249">
        <v>1020.3</v>
      </c>
      <c r="G487" s="36"/>
      <c r="H487" s="41"/>
    </row>
    <row r="488" spans="1:8" s="2" customFormat="1" ht="16.899999999999999" customHeight="1">
      <c r="A488" s="36"/>
      <c r="B488" s="41"/>
      <c r="C488" s="250" t="s">
        <v>886</v>
      </c>
      <c r="D488" s="36"/>
      <c r="E488" s="36"/>
      <c r="F488" s="36"/>
      <c r="G488" s="36"/>
      <c r="H488" s="41"/>
    </row>
    <row r="489" spans="1:8" s="2" customFormat="1" ht="16.899999999999999" customHeight="1">
      <c r="A489" s="36"/>
      <c r="B489" s="41"/>
      <c r="C489" s="248" t="s">
        <v>343</v>
      </c>
      <c r="D489" s="248" t="s">
        <v>1015</v>
      </c>
      <c r="E489" s="19" t="s">
        <v>88</v>
      </c>
      <c r="F489" s="249">
        <v>1531.9</v>
      </c>
      <c r="G489" s="36"/>
      <c r="H489" s="41"/>
    </row>
    <row r="490" spans="1:8" s="2" customFormat="1" ht="16.899999999999999" customHeight="1">
      <c r="A490" s="36"/>
      <c r="B490" s="41"/>
      <c r="C490" s="248" t="s">
        <v>351</v>
      </c>
      <c r="D490" s="248" t="s">
        <v>1016</v>
      </c>
      <c r="E490" s="19" t="s">
        <v>88</v>
      </c>
      <c r="F490" s="249">
        <v>1531.9</v>
      </c>
      <c r="G490" s="36"/>
      <c r="H490" s="41"/>
    </row>
    <row r="491" spans="1:8" s="2" customFormat="1" ht="16.899999999999999" customHeight="1">
      <c r="A491" s="36"/>
      <c r="B491" s="41"/>
      <c r="C491" s="248" t="s">
        <v>370</v>
      </c>
      <c r="D491" s="248" t="s">
        <v>1017</v>
      </c>
      <c r="E491" s="19" t="s">
        <v>88</v>
      </c>
      <c r="F491" s="249">
        <v>1531.9</v>
      </c>
      <c r="G491" s="36"/>
      <c r="H491" s="41"/>
    </row>
    <row r="492" spans="1:8" s="2" customFormat="1" ht="16.899999999999999" customHeight="1">
      <c r="A492" s="36"/>
      <c r="B492" s="41"/>
      <c r="C492" s="248" t="s">
        <v>375</v>
      </c>
      <c r="D492" s="248" t="s">
        <v>1018</v>
      </c>
      <c r="E492" s="19" t="s">
        <v>88</v>
      </c>
      <c r="F492" s="249">
        <v>765.95</v>
      </c>
      <c r="G492" s="36"/>
      <c r="H492" s="41"/>
    </row>
    <row r="493" spans="1:8" s="2" customFormat="1" ht="22.5">
      <c r="A493" s="36"/>
      <c r="B493" s="41"/>
      <c r="C493" s="248" t="s">
        <v>771</v>
      </c>
      <c r="D493" s="248" t="s">
        <v>1019</v>
      </c>
      <c r="E493" s="19" t="s">
        <v>88</v>
      </c>
      <c r="F493" s="249">
        <v>1020.3</v>
      </c>
      <c r="G493" s="36"/>
      <c r="H493" s="41"/>
    </row>
    <row r="494" spans="1:8" s="2" customFormat="1" ht="22.5">
      <c r="A494" s="36"/>
      <c r="B494" s="41"/>
      <c r="C494" s="248" t="s">
        <v>792</v>
      </c>
      <c r="D494" s="248" t="s">
        <v>1020</v>
      </c>
      <c r="E494" s="19" t="s">
        <v>88</v>
      </c>
      <c r="F494" s="249">
        <v>1020.3</v>
      </c>
      <c r="G494" s="36"/>
      <c r="H494" s="41"/>
    </row>
    <row r="495" spans="1:8" s="2" customFormat="1" ht="16.899999999999999" customHeight="1">
      <c r="A495" s="36"/>
      <c r="B495" s="41"/>
      <c r="C495" s="244" t="s">
        <v>164</v>
      </c>
      <c r="D495" s="245" t="s">
        <v>165</v>
      </c>
      <c r="E495" s="246" t="s">
        <v>88</v>
      </c>
      <c r="F495" s="247">
        <v>511.6</v>
      </c>
      <c r="G495" s="36"/>
      <c r="H495" s="41"/>
    </row>
    <row r="496" spans="1:8" s="2" customFormat="1" ht="16.899999999999999" customHeight="1">
      <c r="A496" s="36"/>
      <c r="B496" s="41"/>
      <c r="C496" s="248" t="s">
        <v>19</v>
      </c>
      <c r="D496" s="248" t="s">
        <v>888</v>
      </c>
      <c r="E496" s="19" t="s">
        <v>19</v>
      </c>
      <c r="F496" s="249">
        <v>0</v>
      </c>
      <c r="G496" s="36"/>
      <c r="H496" s="41"/>
    </row>
    <row r="497" spans="1:8" s="2" customFormat="1" ht="16.899999999999999" customHeight="1">
      <c r="A497" s="36"/>
      <c r="B497" s="41"/>
      <c r="C497" s="248" t="s">
        <v>19</v>
      </c>
      <c r="D497" s="248" t="s">
        <v>1021</v>
      </c>
      <c r="E497" s="19" t="s">
        <v>19</v>
      </c>
      <c r="F497" s="249">
        <v>92.6</v>
      </c>
      <c r="G497" s="36"/>
      <c r="H497" s="41"/>
    </row>
    <row r="498" spans="1:8" s="2" customFormat="1" ht="16.899999999999999" customHeight="1">
      <c r="A498" s="36"/>
      <c r="B498" s="41"/>
      <c r="C498" s="248" t="s">
        <v>19</v>
      </c>
      <c r="D498" s="248" t="s">
        <v>1022</v>
      </c>
      <c r="E498" s="19" t="s">
        <v>19</v>
      </c>
      <c r="F498" s="249">
        <v>18.7</v>
      </c>
      <c r="G498" s="36"/>
      <c r="H498" s="41"/>
    </row>
    <row r="499" spans="1:8" s="2" customFormat="1" ht="16.899999999999999" customHeight="1">
      <c r="A499" s="36"/>
      <c r="B499" s="41"/>
      <c r="C499" s="248" t="s">
        <v>19</v>
      </c>
      <c r="D499" s="248" t="s">
        <v>872</v>
      </c>
      <c r="E499" s="19" t="s">
        <v>19</v>
      </c>
      <c r="F499" s="249">
        <v>111.3</v>
      </c>
      <c r="G499" s="36"/>
      <c r="H499" s="41"/>
    </row>
    <row r="500" spans="1:8" s="2" customFormat="1" ht="16.899999999999999" customHeight="1">
      <c r="A500" s="36"/>
      <c r="B500" s="41"/>
      <c r="C500" s="248" t="s">
        <v>19</v>
      </c>
      <c r="D500" s="248" t="s">
        <v>891</v>
      </c>
      <c r="E500" s="19" t="s">
        <v>19</v>
      </c>
      <c r="F500" s="249">
        <v>0</v>
      </c>
      <c r="G500" s="36"/>
      <c r="H500" s="41"/>
    </row>
    <row r="501" spans="1:8" s="2" customFormat="1" ht="16.899999999999999" customHeight="1">
      <c r="A501" s="36"/>
      <c r="B501" s="41"/>
      <c r="C501" s="248" t="s">
        <v>19</v>
      </c>
      <c r="D501" s="248" t="s">
        <v>1023</v>
      </c>
      <c r="E501" s="19" t="s">
        <v>19</v>
      </c>
      <c r="F501" s="249">
        <v>51.7</v>
      </c>
      <c r="G501" s="36"/>
      <c r="H501" s="41"/>
    </row>
    <row r="502" spans="1:8" s="2" customFormat="1" ht="16.899999999999999" customHeight="1">
      <c r="A502" s="36"/>
      <c r="B502" s="41"/>
      <c r="C502" s="248" t="s">
        <v>19</v>
      </c>
      <c r="D502" s="248" t="s">
        <v>957</v>
      </c>
      <c r="E502" s="19" t="s">
        <v>19</v>
      </c>
      <c r="F502" s="249">
        <v>1.2</v>
      </c>
      <c r="G502" s="36"/>
      <c r="H502" s="41"/>
    </row>
    <row r="503" spans="1:8" s="2" customFormat="1" ht="16.899999999999999" customHeight="1">
      <c r="A503" s="36"/>
      <c r="B503" s="41"/>
      <c r="C503" s="248" t="s">
        <v>19</v>
      </c>
      <c r="D503" s="248" t="s">
        <v>872</v>
      </c>
      <c r="E503" s="19" t="s">
        <v>19</v>
      </c>
      <c r="F503" s="249">
        <v>52.9</v>
      </c>
      <c r="G503" s="36"/>
      <c r="H503" s="41"/>
    </row>
    <row r="504" spans="1:8" s="2" customFormat="1" ht="16.899999999999999" customHeight="1">
      <c r="A504" s="36"/>
      <c r="B504" s="41"/>
      <c r="C504" s="248" t="s">
        <v>19</v>
      </c>
      <c r="D504" s="248" t="s">
        <v>894</v>
      </c>
      <c r="E504" s="19" t="s">
        <v>19</v>
      </c>
      <c r="F504" s="249">
        <v>0</v>
      </c>
      <c r="G504" s="36"/>
      <c r="H504" s="41"/>
    </row>
    <row r="505" spans="1:8" s="2" customFormat="1" ht="16.899999999999999" customHeight="1">
      <c r="A505" s="36"/>
      <c r="B505" s="41"/>
      <c r="C505" s="248" t="s">
        <v>19</v>
      </c>
      <c r="D505" s="248" t="s">
        <v>1024</v>
      </c>
      <c r="E505" s="19" t="s">
        <v>19</v>
      </c>
      <c r="F505" s="249">
        <v>152</v>
      </c>
      <c r="G505" s="36"/>
      <c r="H505" s="41"/>
    </row>
    <row r="506" spans="1:8" s="2" customFormat="1" ht="16.899999999999999" customHeight="1">
      <c r="A506" s="36"/>
      <c r="B506" s="41"/>
      <c r="C506" s="248" t="s">
        <v>19</v>
      </c>
      <c r="D506" s="248" t="s">
        <v>586</v>
      </c>
      <c r="E506" s="19" t="s">
        <v>19</v>
      </c>
      <c r="F506" s="249">
        <v>19</v>
      </c>
      <c r="G506" s="36"/>
      <c r="H506" s="41"/>
    </row>
    <row r="507" spans="1:8" s="2" customFormat="1" ht="16.899999999999999" customHeight="1">
      <c r="A507" s="36"/>
      <c r="B507" s="41"/>
      <c r="C507" s="248" t="s">
        <v>19</v>
      </c>
      <c r="D507" s="248" t="s">
        <v>872</v>
      </c>
      <c r="E507" s="19" t="s">
        <v>19</v>
      </c>
      <c r="F507" s="249">
        <v>171</v>
      </c>
      <c r="G507" s="36"/>
      <c r="H507" s="41"/>
    </row>
    <row r="508" spans="1:8" s="2" customFormat="1" ht="16.899999999999999" customHeight="1">
      <c r="A508" s="36"/>
      <c r="B508" s="41"/>
      <c r="C508" s="248" t="s">
        <v>19</v>
      </c>
      <c r="D508" s="248" t="s">
        <v>897</v>
      </c>
      <c r="E508" s="19" t="s">
        <v>19</v>
      </c>
      <c r="F508" s="249">
        <v>0</v>
      </c>
      <c r="G508" s="36"/>
      <c r="H508" s="41"/>
    </row>
    <row r="509" spans="1:8" s="2" customFormat="1" ht="16.899999999999999" customHeight="1">
      <c r="A509" s="36"/>
      <c r="B509" s="41"/>
      <c r="C509" s="248" t="s">
        <v>19</v>
      </c>
      <c r="D509" s="248" t="s">
        <v>1025</v>
      </c>
      <c r="E509" s="19" t="s">
        <v>19</v>
      </c>
      <c r="F509" s="249">
        <v>67.400000000000006</v>
      </c>
      <c r="G509" s="36"/>
      <c r="H509" s="41"/>
    </row>
    <row r="510" spans="1:8" s="2" customFormat="1" ht="16.899999999999999" customHeight="1">
      <c r="A510" s="36"/>
      <c r="B510" s="41"/>
      <c r="C510" s="248" t="s">
        <v>19</v>
      </c>
      <c r="D510" s="248" t="s">
        <v>925</v>
      </c>
      <c r="E510" s="19" t="s">
        <v>19</v>
      </c>
      <c r="F510" s="249">
        <v>14.1</v>
      </c>
      <c r="G510" s="36"/>
      <c r="H510" s="41"/>
    </row>
    <row r="511" spans="1:8" s="2" customFormat="1" ht="16.899999999999999" customHeight="1">
      <c r="A511" s="36"/>
      <c r="B511" s="41"/>
      <c r="C511" s="248" t="s">
        <v>19</v>
      </c>
      <c r="D511" s="248" t="s">
        <v>872</v>
      </c>
      <c r="E511" s="19" t="s">
        <v>19</v>
      </c>
      <c r="F511" s="249">
        <v>81.5</v>
      </c>
      <c r="G511" s="36"/>
      <c r="H511" s="41"/>
    </row>
    <row r="512" spans="1:8" s="2" customFormat="1" ht="16.899999999999999" customHeight="1">
      <c r="A512" s="36"/>
      <c r="B512" s="41"/>
      <c r="C512" s="248" t="s">
        <v>19</v>
      </c>
      <c r="D512" s="248" t="s">
        <v>900</v>
      </c>
      <c r="E512" s="19" t="s">
        <v>19</v>
      </c>
      <c r="F512" s="249">
        <v>0</v>
      </c>
      <c r="G512" s="36"/>
      <c r="H512" s="41"/>
    </row>
    <row r="513" spans="1:8" s="2" customFormat="1" ht="16.899999999999999" customHeight="1">
      <c r="A513" s="36"/>
      <c r="B513" s="41"/>
      <c r="C513" s="248" t="s">
        <v>19</v>
      </c>
      <c r="D513" s="248" t="s">
        <v>1026</v>
      </c>
      <c r="E513" s="19" t="s">
        <v>19</v>
      </c>
      <c r="F513" s="249">
        <v>81.3</v>
      </c>
      <c r="G513" s="36"/>
      <c r="H513" s="41"/>
    </row>
    <row r="514" spans="1:8" s="2" customFormat="1" ht="16.899999999999999" customHeight="1">
      <c r="A514" s="36"/>
      <c r="B514" s="41"/>
      <c r="C514" s="248" t="s">
        <v>19</v>
      </c>
      <c r="D514" s="248" t="s">
        <v>1027</v>
      </c>
      <c r="E514" s="19" t="s">
        <v>19</v>
      </c>
      <c r="F514" s="249">
        <v>13.6</v>
      </c>
      <c r="G514" s="36"/>
      <c r="H514" s="41"/>
    </row>
    <row r="515" spans="1:8" s="2" customFormat="1" ht="16.899999999999999" customHeight="1">
      <c r="A515" s="36"/>
      <c r="B515" s="41"/>
      <c r="C515" s="248" t="s">
        <v>19</v>
      </c>
      <c r="D515" s="248" t="s">
        <v>872</v>
      </c>
      <c r="E515" s="19" t="s">
        <v>19</v>
      </c>
      <c r="F515" s="249">
        <v>94.9</v>
      </c>
      <c r="G515" s="36"/>
      <c r="H515" s="41"/>
    </row>
    <row r="516" spans="1:8" s="2" customFormat="1" ht="16.899999999999999" customHeight="1">
      <c r="A516" s="36"/>
      <c r="B516" s="41"/>
      <c r="C516" s="248" t="s">
        <v>19</v>
      </c>
      <c r="D516" s="248" t="s">
        <v>320</v>
      </c>
      <c r="E516" s="19" t="s">
        <v>19</v>
      </c>
      <c r="F516" s="249">
        <v>511.6</v>
      </c>
      <c r="G516" s="36"/>
      <c r="H516" s="41"/>
    </row>
    <row r="517" spans="1:8" s="2" customFormat="1" ht="16.899999999999999" customHeight="1">
      <c r="A517" s="36"/>
      <c r="B517" s="41"/>
      <c r="C517" s="250" t="s">
        <v>886</v>
      </c>
      <c r="D517" s="36"/>
      <c r="E517" s="36"/>
      <c r="F517" s="36"/>
      <c r="G517" s="36"/>
      <c r="H517" s="41"/>
    </row>
    <row r="518" spans="1:8" s="2" customFormat="1" ht="16.899999999999999" customHeight="1">
      <c r="A518" s="36"/>
      <c r="B518" s="41"/>
      <c r="C518" s="248" t="s">
        <v>343</v>
      </c>
      <c r="D518" s="248" t="s">
        <v>1015</v>
      </c>
      <c r="E518" s="19" t="s">
        <v>88</v>
      </c>
      <c r="F518" s="249">
        <v>1531.9</v>
      </c>
      <c r="G518" s="36"/>
      <c r="H518" s="41"/>
    </row>
    <row r="519" spans="1:8" s="2" customFormat="1" ht="16.899999999999999" customHeight="1">
      <c r="A519" s="36"/>
      <c r="B519" s="41"/>
      <c r="C519" s="248" t="s">
        <v>351</v>
      </c>
      <c r="D519" s="248" t="s">
        <v>1016</v>
      </c>
      <c r="E519" s="19" t="s">
        <v>88</v>
      </c>
      <c r="F519" s="249">
        <v>1531.9</v>
      </c>
      <c r="G519" s="36"/>
      <c r="H519" s="41"/>
    </row>
    <row r="520" spans="1:8" s="2" customFormat="1" ht="16.899999999999999" customHeight="1">
      <c r="A520" s="36"/>
      <c r="B520" s="41"/>
      <c r="C520" s="248" t="s">
        <v>370</v>
      </c>
      <c r="D520" s="248" t="s">
        <v>1017</v>
      </c>
      <c r="E520" s="19" t="s">
        <v>88</v>
      </c>
      <c r="F520" s="249">
        <v>1531.9</v>
      </c>
      <c r="G520" s="36"/>
      <c r="H520" s="41"/>
    </row>
    <row r="521" spans="1:8" s="2" customFormat="1" ht="16.899999999999999" customHeight="1">
      <c r="A521" s="36"/>
      <c r="B521" s="41"/>
      <c r="C521" s="248" t="s">
        <v>375</v>
      </c>
      <c r="D521" s="248" t="s">
        <v>1018</v>
      </c>
      <c r="E521" s="19" t="s">
        <v>88</v>
      </c>
      <c r="F521" s="249">
        <v>765.95</v>
      </c>
      <c r="G521" s="36"/>
      <c r="H521" s="41"/>
    </row>
    <row r="522" spans="1:8" s="2" customFormat="1" ht="22.5">
      <c r="A522" s="36"/>
      <c r="B522" s="41"/>
      <c r="C522" s="248" t="s">
        <v>783</v>
      </c>
      <c r="D522" s="248" t="s">
        <v>1028</v>
      </c>
      <c r="E522" s="19" t="s">
        <v>88</v>
      </c>
      <c r="F522" s="249">
        <v>511.6</v>
      </c>
      <c r="G522" s="36"/>
      <c r="H522" s="41"/>
    </row>
    <row r="523" spans="1:8" s="2" customFormat="1" ht="22.5">
      <c r="A523" s="36"/>
      <c r="B523" s="41"/>
      <c r="C523" s="248" t="s">
        <v>803</v>
      </c>
      <c r="D523" s="248" t="s">
        <v>1029</v>
      </c>
      <c r="E523" s="19" t="s">
        <v>88</v>
      </c>
      <c r="F523" s="249">
        <v>511.6</v>
      </c>
      <c r="G523" s="36"/>
      <c r="H523" s="41"/>
    </row>
    <row r="524" spans="1:8" s="2" customFormat="1" ht="16.899999999999999" customHeight="1">
      <c r="A524" s="36"/>
      <c r="B524" s="41"/>
      <c r="C524" s="244" t="s">
        <v>161</v>
      </c>
      <c r="D524" s="245" t="s">
        <v>162</v>
      </c>
      <c r="E524" s="246" t="s">
        <v>88</v>
      </c>
      <c r="F524" s="247">
        <v>351.8</v>
      </c>
      <c r="G524" s="36"/>
      <c r="H524" s="41"/>
    </row>
    <row r="525" spans="1:8" s="2" customFormat="1" ht="16.899999999999999" customHeight="1">
      <c r="A525" s="36"/>
      <c r="B525" s="41"/>
      <c r="C525" s="248" t="s">
        <v>19</v>
      </c>
      <c r="D525" s="248" t="s">
        <v>869</v>
      </c>
      <c r="E525" s="19" t="s">
        <v>19</v>
      </c>
      <c r="F525" s="249">
        <v>0</v>
      </c>
      <c r="G525" s="36"/>
      <c r="H525" s="41"/>
    </row>
    <row r="526" spans="1:8" s="2" customFormat="1" ht="16.899999999999999" customHeight="1">
      <c r="A526" s="36"/>
      <c r="B526" s="41"/>
      <c r="C526" s="248" t="s">
        <v>19</v>
      </c>
      <c r="D526" s="248" t="s">
        <v>1030</v>
      </c>
      <c r="E526" s="19" t="s">
        <v>19</v>
      </c>
      <c r="F526" s="249">
        <v>20.8</v>
      </c>
      <c r="G526" s="36"/>
      <c r="H526" s="41"/>
    </row>
    <row r="527" spans="1:8" s="2" customFormat="1" ht="16.899999999999999" customHeight="1">
      <c r="A527" s="36"/>
      <c r="B527" s="41"/>
      <c r="C527" s="248" t="s">
        <v>19</v>
      </c>
      <c r="D527" s="248" t="s">
        <v>873</v>
      </c>
      <c r="E527" s="19" t="s">
        <v>19</v>
      </c>
      <c r="F527" s="249">
        <v>0</v>
      </c>
      <c r="G527" s="36"/>
      <c r="H527" s="41"/>
    </row>
    <row r="528" spans="1:8" s="2" customFormat="1" ht="16.899999999999999" customHeight="1">
      <c r="A528" s="36"/>
      <c r="B528" s="41"/>
      <c r="C528" s="248" t="s">
        <v>19</v>
      </c>
      <c r="D528" s="248" t="s">
        <v>1031</v>
      </c>
      <c r="E528" s="19" t="s">
        <v>19</v>
      </c>
      <c r="F528" s="249">
        <v>36.299999999999997</v>
      </c>
      <c r="G528" s="36"/>
      <c r="H528" s="41"/>
    </row>
    <row r="529" spans="1:8" s="2" customFormat="1" ht="16.899999999999999" customHeight="1">
      <c r="A529" s="36"/>
      <c r="B529" s="41"/>
      <c r="C529" s="248" t="s">
        <v>19</v>
      </c>
      <c r="D529" s="248" t="s">
        <v>876</v>
      </c>
      <c r="E529" s="19" t="s">
        <v>19</v>
      </c>
      <c r="F529" s="249">
        <v>0</v>
      </c>
      <c r="G529" s="36"/>
      <c r="H529" s="41"/>
    </row>
    <row r="530" spans="1:8" s="2" customFormat="1" ht="16.899999999999999" customHeight="1">
      <c r="A530" s="36"/>
      <c r="B530" s="41"/>
      <c r="C530" s="248" t="s">
        <v>19</v>
      </c>
      <c r="D530" s="248" t="s">
        <v>871</v>
      </c>
      <c r="E530" s="19" t="s">
        <v>19</v>
      </c>
      <c r="F530" s="249">
        <v>12.7</v>
      </c>
      <c r="G530" s="36"/>
      <c r="H530" s="41"/>
    </row>
    <row r="531" spans="1:8" s="2" customFormat="1" ht="16.899999999999999" customHeight="1">
      <c r="A531" s="36"/>
      <c r="B531" s="41"/>
      <c r="C531" s="248" t="s">
        <v>19</v>
      </c>
      <c r="D531" s="248" t="s">
        <v>879</v>
      </c>
      <c r="E531" s="19" t="s">
        <v>19</v>
      </c>
      <c r="F531" s="249">
        <v>0</v>
      </c>
      <c r="G531" s="36"/>
      <c r="H531" s="41"/>
    </row>
    <row r="532" spans="1:8" s="2" customFormat="1" ht="16.899999999999999" customHeight="1">
      <c r="A532" s="36"/>
      <c r="B532" s="41"/>
      <c r="C532" s="248" t="s">
        <v>19</v>
      </c>
      <c r="D532" s="248" t="s">
        <v>1032</v>
      </c>
      <c r="E532" s="19" t="s">
        <v>19</v>
      </c>
      <c r="F532" s="249">
        <v>79.400000000000006</v>
      </c>
      <c r="G532" s="36"/>
      <c r="H532" s="41"/>
    </row>
    <row r="533" spans="1:8" s="2" customFormat="1" ht="16.899999999999999" customHeight="1">
      <c r="A533" s="36"/>
      <c r="B533" s="41"/>
      <c r="C533" s="248" t="s">
        <v>19</v>
      </c>
      <c r="D533" s="248" t="s">
        <v>882</v>
      </c>
      <c r="E533" s="19" t="s">
        <v>19</v>
      </c>
      <c r="F533" s="249">
        <v>0</v>
      </c>
      <c r="G533" s="36"/>
      <c r="H533" s="41"/>
    </row>
    <row r="534" spans="1:8" s="2" customFormat="1" ht="16.899999999999999" customHeight="1">
      <c r="A534" s="36"/>
      <c r="B534" s="41"/>
      <c r="C534" s="248" t="s">
        <v>19</v>
      </c>
      <c r="D534" s="248" t="s">
        <v>1033</v>
      </c>
      <c r="E534" s="19" t="s">
        <v>19</v>
      </c>
      <c r="F534" s="249">
        <v>13.3</v>
      </c>
      <c r="G534" s="36"/>
      <c r="H534" s="41"/>
    </row>
    <row r="535" spans="1:8" s="2" customFormat="1" ht="16.899999999999999" customHeight="1">
      <c r="A535" s="36"/>
      <c r="B535" s="41"/>
      <c r="C535" s="248" t="s">
        <v>19</v>
      </c>
      <c r="D535" s="248" t="s">
        <v>884</v>
      </c>
      <c r="E535" s="19" t="s">
        <v>19</v>
      </c>
      <c r="F535" s="249">
        <v>0</v>
      </c>
      <c r="G535" s="36"/>
      <c r="H535" s="41"/>
    </row>
    <row r="536" spans="1:8" s="2" customFormat="1" ht="16.899999999999999" customHeight="1">
      <c r="A536" s="36"/>
      <c r="B536" s="41"/>
      <c r="C536" s="248" t="s">
        <v>19</v>
      </c>
      <c r="D536" s="248" t="s">
        <v>1034</v>
      </c>
      <c r="E536" s="19" t="s">
        <v>19</v>
      </c>
      <c r="F536" s="249">
        <v>59.3</v>
      </c>
      <c r="G536" s="36"/>
      <c r="H536" s="41"/>
    </row>
    <row r="537" spans="1:8" s="2" customFormat="1" ht="16.899999999999999" customHeight="1">
      <c r="A537" s="36"/>
      <c r="B537" s="41"/>
      <c r="C537" s="248" t="s">
        <v>19</v>
      </c>
      <c r="D537" s="248" t="s">
        <v>888</v>
      </c>
      <c r="E537" s="19" t="s">
        <v>19</v>
      </c>
      <c r="F537" s="249">
        <v>0</v>
      </c>
      <c r="G537" s="36"/>
      <c r="H537" s="41"/>
    </row>
    <row r="538" spans="1:8" s="2" customFormat="1" ht="16.899999999999999" customHeight="1">
      <c r="A538" s="36"/>
      <c r="B538" s="41"/>
      <c r="C538" s="248" t="s">
        <v>19</v>
      </c>
      <c r="D538" s="248" t="s">
        <v>641</v>
      </c>
      <c r="E538" s="19" t="s">
        <v>19</v>
      </c>
      <c r="F538" s="249">
        <v>35</v>
      </c>
      <c r="G538" s="36"/>
      <c r="H538" s="41"/>
    </row>
    <row r="539" spans="1:8" s="2" customFormat="1" ht="16.899999999999999" customHeight="1">
      <c r="A539" s="36"/>
      <c r="B539" s="41"/>
      <c r="C539" s="248" t="s">
        <v>19</v>
      </c>
      <c r="D539" s="248" t="s">
        <v>891</v>
      </c>
      <c r="E539" s="19" t="s">
        <v>19</v>
      </c>
      <c r="F539" s="249">
        <v>0</v>
      </c>
      <c r="G539" s="36"/>
      <c r="H539" s="41"/>
    </row>
    <row r="540" spans="1:8" s="2" customFormat="1" ht="16.899999999999999" customHeight="1">
      <c r="A540" s="36"/>
      <c r="B540" s="41"/>
      <c r="C540" s="248" t="s">
        <v>19</v>
      </c>
      <c r="D540" s="248" t="s">
        <v>937</v>
      </c>
      <c r="E540" s="19" t="s">
        <v>19</v>
      </c>
      <c r="F540" s="249">
        <v>10.5</v>
      </c>
      <c r="G540" s="36"/>
      <c r="H540" s="41"/>
    </row>
    <row r="541" spans="1:8" s="2" customFormat="1" ht="16.899999999999999" customHeight="1">
      <c r="A541" s="36"/>
      <c r="B541" s="41"/>
      <c r="C541" s="248" t="s">
        <v>19</v>
      </c>
      <c r="D541" s="248" t="s">
        <v>894</v>
      </c>
      <c r="E541" s="19" t="s">
        <v>19</v>
      </c>
      <c r="F541" s="249">
        <v>0</v>
      </c>
      <c r="G541" s="36"/>
      <c r="H541" s="41"/>
    </row>
    <row r="542" spans="1:8" s="2" customFormat="1" ht="16.899999999999999" customHeight="1">
      <c r="A542" s="36"/>
      <c r="B542" s="41"/>
      <c r="C542" s="248" t="s">
        <v>19</v>
      </c>
      <c r="D542" s="248" t="s">
        <v>1035</v>
      </c>
      <c r="E542" s="19" t="s">
        <v>19</v>
      </c>
      <c r="F542" s="249">
        <v>37.299999999999997</v>
      </c>
      <c r="G542" s="36"/>
      <c r="H542" s="41"/>
    </row>
    <row r="543" spans="1:8" s="2" customFormat="1" ht="16.899999999999999" customHeight="1">
      <c r="A543" s="36"/>
      <c r="B543" s="41"/>
      <c r="C543" s="248" t="s">
        <v>19</v>
      </c>
      <c r="D543" s="248" t="s">
        <v>897</v>
      </c>
      <c r="E543" s="19" t="s">
        <v>19</v>
      </c>
      <c r="F543" s="249">
        <v>0</v>
      </c>
      <c r="G543" s="36"/>
      <c r="H543" s="41"/>
    </row>
    <row r="544" spans="1:8" s="2" customFormat="1" ht="16.899999999999999" customHeight="1">
      <c r="A544" s="36"/>
      <c r="B544" s="41"/>
      <c r="C544" s="248" t="s">
        <v>19</v>
      </c>
      <c r="D544" s="248" t="s">
        <v>1036</v>
      </c>
      <c r="E544" s="19" t="s">
        <v>19</v>
      </c>
      <c r="F544" s="249">
        <v>27.9</v>
      </c>
      <c r="G544" s="36"/>
      <c r="H544" s="41"/>
    </row>
    <row r="545" spans="1:8" s="2" customFormat="1" ht="16.899999999999999" customHeight="1">
      <c r="A545" s="36"/>
      <c r="B545" s="41"/>
      <c r="C545" s="248" t="s">
        <v>19</v>
      </c>
      <c r="D545" s="248" t="s">
        <v>900</v>
      </c>
      <c r="E545" s="19" t="s">
        <v>19</v>
      </c>
      <c r="F545" s="249">
        <v>0</v>
      </c>
      <c r="G545" s="36"/>
      <c r="H545" s="41"/>
    </row>
    <row r="546" spans="1:8" s="2" customFormat="1" ht="16.899999999999999" customHeight="1">
      <c r="A546" s="36"/>
      <c r="B546" s="41"/>
      <c r="C546" s="248" t="s">
        <v>19</v>
      </c>
      <c r="D546" s="248" t="s">
        <v>1037</v>
      </c>
      <c r="E546" s="19" t="s">
        <v>19</v>
      </c>
      <c r="F546" s="249">
        <v>19.3</v>
      </c>
      <c r="G546" s="36"/>
      <c r="H546" s="41"/>
    </row>
    <row r="547" spans="1:8" s="2" customFormat="1" ht="16.899999999999999" customHeight="1">
      <c r="A547" s="36"/>
      <c r="B547" s="41"/>
      <c r="C547" s="248" t="s">
        <v>19</v>
      </c>
      <c r="D547" s="248" t="s">
        <v>320</v>
      </c>
      <c r="E547" s="19" t="s">
        <v>19</v>
      </c>
      <c r="F547" s="249">
        <v>351.8</v>
      </c>
      <c r="G547" s="36"/>
      <c r="H547" s="41"/>
    </row>
    <row r="548" spans="1:8" s="2" customFormat="1" ht="16.899999999999999" customHeight="1">
      <c r="A548" s="36"/>
      <c r="B548" s="41"/>
      <c r="C548" s="250" t="s">
        <v>886</v>
      </c>
      <c r="D548" s="36"/>
      <c r="E548" s="36"/>
      <c r="F548" s="36"/>
      <c r="G548" s="36"/>
      <c r="H548" s="41"/>
    </row>
    <row r="549" spans="1:8" s="2" customFormat="1" ht="16.899999999999999" customHeight="1">
      <c r="A549" s="36"/>
      <c r="B549" s="41"/>
      <c r="C549" s="248" t="s">
        <v>375</v>
      </c>
      <c r="D549" s="248" t="s">
        <v>1018</v>
      </c>
      <c r="E549" s="19" t="s">
        <v>88</v>
      </c>
      <c r="F549" s="249">
        <v>351.8</v>
      </c>
      <c r="G549" s="36"/>
      <c r="H549" s="41"/>
    </row>
    <row r="550" spans="1:8" s="2" customFormat="1" ht="16.899999999999999" customHeight="1">
      <c r="A550" s="36"/>
      <c r="B550" s="41"/>
      <c r="C550" s="244" t="s">
        <v>167</v>
      </c>
      <c r="D550" s="245" t="s">
        <v>168</v>
      </c>
      <c r="E550" s="246" t="s">
        <v>93</v>
      </c>
      <c r="F550" s="247">
        <v>54.2</v>
      </c>
      <c r="G550" s="36"/>
      <c r="H550" s="41"/>
    </row>
    <row r="551" spans="1:8" s="2" customFormat="1" ht="16.899999999999999" customHeight="1">
      <c r="A551" s="36"/>
      <c r="B551" s="41"/>
      <c r="C551" s="248" t="s">
        <v>19</v>
      </c>
      <c r="D551" s="248" t="s">
        <v>869</v>
      </c>
      <c r="E551" s="19" t="s">
        <v>19</v>
      </c>
      <c r="F551" s="249">
        <v>0</v>
      </c>
      <c r="G551" s="36"/>
      <c r="H551" s="41"/>
    </row>
    <row r="552" spans="1:8" s="2" customFormat="1" ht="16.899999999999999" customHeight="1">
      <c r="A552" s="36"/>
      <c r="B552" s="41"/>
      <c r="C552" s="248" t="s">
        <v>19</v>
      </c>
      <c r="D552" s="248" t="s">
        <v>936</v>
      </c>
      <c r="E552" s="19" t="s">
        <v>19</v>
      </c>
      <c r="F552" s="249">
        <v>7.8</v>
      </c>
      <c r="G552" s="36"/>
      <c r="H552" s="41"/>
    </row>
    <row r="553" spans="1:8" s="2" customFormat="1" ht="16.899999999999999" customHeight="1">
      <c r="A553" s="36"/>
      <c r="B553" s="41"/>
      <c r="C553" s="248" t="s">
        <v>19</v>
      </c>
      <c r="D553" s="248" t="s">
        <v>873</v>
      </c>
      <c r="E553" s="19" t="s">
        <v>19</v>
      </c>
      <c r="F553" s="249">
        <v>0</v>
      </c>
      <c r="G553" s="36"/>
      <c r="H553" s="41"/>
    </row>
    <row r="554" spans="1:8" s="2" customFormat="1" ht="16.899999999999999" customHeight="1">
      <c r="A554" s="36"/>
      <c r="B554" s="41"/>
      <c r="C554" s="248" t="s">
        <v>19</v>
      </c>
      <c r="D554" s="248" t="s">
        <v>937</v>
      </c>
      <c r="E554" s="19" t="s">
        <v>19</v>
      </c>
      <c r="F554" s="249">
        <v>10.5</v>
      </c>
      <c r="G554" s="36"/>
      <c r="H554" s="41"/>
    </row>
    <row r="555" spans="1:8" s="2" customFormat="1" ht="16.899999999999999" customHeight="1">
      <c r="A555" s="36"/>
      <c r="B555" s="41"/>
      <c r="C555" s="248" t="s">
        <v>19</v>
      </c>
      <c r="D555" s="248" t="s">
        <v>876</v>
      </c>
      <c r="E555" s="19" t="s">
        <v>19</v>
      </c>
      <c r="F555" s="249">
        <v>0</v>
      </c>
      <c r="G555" s="36"/>
      <c r="H555" s="41"/>
    </row>
    <row r="556" spans="1:8" s="2" customFormat="1" ht="16.899999999999999" customHeight="1">
      <c r="A556" s="36"/>
      <c r="B556" s="41"/>
      <c r="C556" s="248" t="s">
        <v>19</v>
      </c>
      <c r="D556" s="248" t="s">
        <v>938</v>
      </c>
      <c r="E556" s="19" t="s">
        <v>19</v>
      </c>
      <c r="F556" s="249">
        <v>3.5</v>
      </c>
      <c r="G556" s="36"/>
      <c r="H556" s="41"/>
    </row>
    <row r="557" spans="1:8" s="2" customFormat="1" ht="16.899999999999999" customHeight="1">
      <c r="A557" s="36"/>
      <c r="B557" s="41"/>
      <c r="C557" s="248" t="s">
        <v>19</v>
      </c>
      <c r="D557" s="248" t="s">
        <v>879</v>
      </c>
      <c r="E557" s="19" t="s">
        <v>19</v>
      </c>
      <c r="F557" s="249">
        <v>0</v>
      </c>
      <c r="G557" s="36"/>
      <c r="H557" s="41"/>
    </row>
    <row r="558" spans="1:8" s="2" customFormat="1" ht="16.899999999999999" customHeight="1">
      <c r="A558" s="36"/>
      <c r="B558" s="41"/>
      <c r="C558" s="248" t="s">
        <v>19</v>
      </c>
      <c r="D558" s="248" t="s">
        <v>939</v>
      </c>
      <c r="E558" s="19" t="s">
        <v>19</v>
      </c>
      <c r="F558" s="249">
        <v>28.3</v>
      </c>
      <c r="G558" s="36"/>
      <c r="H558" s="41"/>
    </row>
    <row r="559" spans="1:8" s="2" customFormat="1" ht="16.899999999999999" customHeight="1">
      <c r="A559" s="36"/>
      <c r="B559" s="41"/>
      <c r="C559" s="248" t="s">
        <v>19</v>
      </c>
      <c r="D559" s="248" t="s">
        <v>882</v>
      </c>
      <c r="E559" s="19" t="s">
        <v>19</v>
      </c>
      <c r="F559" s="249">
        <v>0</v>
      </c>
      <c r="G559" s="36"/>
      <c r="H559" s="41"/>
    </row>
    <row r="560" spans="1:8" s="2" customFormat="1" ht="16.899999999999999" customHeight="1">
      <c r="A560" s="36"/>
      <c r="B560" s="41"/>
      <c r="C560" s="248" t="s">
        <v>19</v>
      </c>
      <c r="D560" s="248" t="s">
        <v>940</v>
      </c>
      <c r="E560" s="19" t="s">
        <v>19</v>
      </c>
      <c r="F560" s="249">
        <v>4.0999999999999996</v>
      </c>
      <c r="G560" s="36"/>
      <c r="H560" s="41"/>
    </row>
    <row r="561" spans="1:8" s="2" customFormat="1" ht="16.899999999999999" customHeight="1">
      <c r="A561" s="36"/>
      <c r="B561" s="41"/>
      <c r="C561" s="248" t="s">
        <v>19</v>
      </c>
      <c r="D561" s="248" t="s">
        <v>320</v>
      </c>
      <c r="E561" s="19" t="s">
        <v>19</v>
      </c>
      <c r="F561" s="249">
        <v>54.2</v>
      </c>
      <c r="G561" s="36"/>
      <c r="H561" s="41"/>
    </row>
    <row r="562" spans="1:8" s="2" customFormat="1" ht="16.899999999999999" customHeight="1">
      <c r="A562" s="36"/>
      <c r="B562" s="41"/>
      <c r="C562" s="250" t="s">
        <v>886</v>
      </c>
      <c r="D562" s="36"/>
      <c r="E562" s="36"/>
      <c r="F562" s="36"/>
      <c r="G562" s="36"/>
      <c r="H562" s="41"/>
    </row>
    <row r="563" spans="1:8" s="2" customFormat="1" ht="16.899999999999999" customHeight="1">
      <c r="A563" s="36"/>
      <c r="B563" s="41"/>
      <c r="C563" s="248" t="s">
        <v>234</v>
      </c>
      <c r="D563" s="248" t="s">
        <v>1038</v>
      </c>
      <c r="E563" s="19" t="s">
        <v>88</v>
      </c>
      <c r="F563" s="249">
        <v>27.1</v>
      </c>
      <c r="G563" s="36"/>
      <c r="H563" s="41"/>
    </row>
    <row r="564" spans="1:8" s="2" customFormat="1" ht="22.5">
      <c r="A564" s="36"/>
      <c r="B564" s="41"/>
      <c r="C564" s="248" t="s">
        <v>241</v>
      </c>
      <c r="D564" s="248" t="s">
        <v>1039</v>
      </c>
      <c r="E564" s="19" t="s">
        <v>243</v>
      </c>
      <c r="F564" s="249">
        <v>1.0840000000000001</v>
      </c>
      <c r="G564" s="36"/>
      <c r="H564" s="41"/>
    </row>
    <row r="565" spans="1:8" s="2" customFormat="1" ht="22.5">
      <c r="A565" s="36"/>
      <c r="B565" s="41"/>
      <c r="C565" s="248" t="s">
        <v>249</v>
      </c>
      <c r="D565" s="248" t="s">
        <v>1040</v>
      </c>
      <c r="E565" s="19" t="s">
        <v>243</v>
      </c>
      <c r="F565" s="249">
        <v>1.0840000000000001</v>
      </c>
      <c r="G565" s="36"/>
      <c r="H565" s="41"/>
    </row>
    <row r="566" spans="1:8" s="2" customFormat="1" ht="22.5">
      <c r="A566" s="36"/>
      <c r="B566" s="41"/>
      <c r="C566" s="248" t="s">
        <v>255</v>
      </c>
      <c r="D566" s="248" t="s">
        <v>1041</v>
      </c>
      <c r="E566" s="19" t="s">
        <v>243</v>
      </c>
      <c r="F566" s="249">
        <v>1.0840000000000001</v>
      </c>
      <c r="G566" s="36"/>
      <c r="H566" s="41"/>
    </row>
    <row r="567" spans="1:8" s="2" customFormat="1" ht="16.899999999999999" customHeight="1">
      <c r="A567" s="36"/>
      <c r="B567" s="41"/>
      <c r="C567" s="248" t="s">
        <v>260</v>
      </c>
      <c r="D567" s="248" t="s">
        <v>1042</v>
      </c>
      <c r="E567" s="19" t="s">
        <v>243</v>
      </c>
      <c r="F567" s="249">
        <v>1.0840000000000001</v>
      </c>
      <c r="G567" s="36"/>
      <c r="H567" s="41"/>
    </row>
    <row r="568" spans="1:8" s="2" customFormat="1" ht="22.5">
      <c r="A568" s="36"/>
      <c r="B568" s="41"/>
      <c r="C568" s="248" t="s">
        <v>266</v>
      </c>
      <c r="D568" s="248" t="s">
        <v>1043</v>
      </c>
      <c r="E568" s="19" t="s">
        <v>268</v>
      </c>
      <c r="F568" s="249">
        <v>1.843</v>
      </c>
      <c r="G568" s="36"/>
      <c r="H568" s="41"/>
    </row>
    <row r="569" spans="1:8" s="2" customFormat="1" ht="16.899999999999999" customHeight="1">
      <c r="A569" s="36"/>
      <c r="B569" s="41"/>
      <c r="C569" s="248" t="s">
        <v>274</v>
      </c>
      <c r="D569" s="248" t="s">
        <v>1044</v>
      </c>
      <c r="E569" s="19" t="s">
        <v>88</v>
      </c>
      <c r="F569" s="249">
        <v>27.1</v>
      </c>
      <c r="G569" s="36"/>
      <c r="H569" s="41"/>
    </row>
    <row r="570" spans="1:8" s="2" customFormat="1" ht="16.899999999999999" customHeight="1">
      <c r="A570" s="36"/>
      <c r="B570" s="41"/>
      <c r="C570" s="248" t="s">
        <v>280</v>
      </c>
      <c r="D570" s="248" t="s">
        <v>1045</v>
      </c>
      <c r="E570" s="19" t="s">
        <v>88</v>
      </c>
      <c r="F570" s="249">
        <v>27.1</v>
      </c>
      <c r="G570" s="36"/>
      <c r="H570" s="41"/>
    </row>
    <row r="571" spans="1:8" s="2" customFormat="1" ht="16.899999999999999" customHeight="1">
      <c r="A571" s="36"/>
      <c r="B571" s="41"/>
      <c r="C571" s="248" t="s">
        <v>294</v>
      </c>
      <c r="D571" s="248" t="s">
        <v>1046</v>
      </c>
      <c r="E571" s="19" t="s">
        <v>88</v>
      </c>
      <c r="F571" s="249">
        <v>59.62</v>
      </c>
      <c r="G571" s="36"/>
      <c r="H571" s="41"/>
    </row>
    <row r="572" spans="1:8" s="2" customFormat="1" ht="16.899999999999999" customHeight="1">
      <c r="A572" s="36"/>
      <c r="B572" s="41"/>
      <c r="C572" s="248" t="s">
        <v>323</v>
      </c>
      <c r="D572" s="248" t="s">
        <v>1047</v>
      </c>
      <c r="E572" s="19" t="s">
        <v>88</v>
      </c>
      <c r="F572" s="249">
        <v>29.81</v>
      </c>
      <c r="G572" s="36"/>
      <c r="H572" s="41"/>
    </row>
    <row r="573" spans="1:8" s="2" customFormat="1" ht="16.899999999999999" customHeight="1">
      <c r="A573" s="36"/>
      <c r="B573" s="41"/>
      <c r="C573" s="248" t="s">
        <v>330</v>
      </c>
      <c r="D573" s="248" t="s">
        <v>1048</v>
      </c>
      <c r="E573" s="19" t="s">
        <v>88</v>
      </c>
      <c r="F573" s="249">
        <v>29.81</v>
      </c>
      <c r="G573" s="36"/>
      <c r="H573" s="41"/>
    </row>
    <row r="574" spans="1:8" s="2" customFormat="1" ht="16.899999999999999" customHeight="1">
      <c r="A574" s="36"/>
      <c r="B574" s="41"/>
      <c r="C574" s="248" t="s">
        <v>519</v>
      </c>
      <c r="D574" s="248" t="s">
        <v>1049</v>
      </c>
      <c r="E574" s="19" t="s">
        <v>88</v>
      </c>
      <c r="F574" s="249">
        <v>29.81</v>
      </c>
      <c r="G574" s="36"/>
      <c r="H574" s="41"/>
    </row>
    <row r="575" spans="1:8" s="2" customFormat="1" ht="22.5">
      <c r="A575" s="36"/>
      <c r="B575" s="41"/>
      <c r="C575" s="248" t="s">
        <v>393</v>
      </c>
      <c r="D575" s="248" t="s">
        <v>1050</v>
      </c>
      <c r="E575" s="19" t="s">
        <v>93</v>
      </c>
      <c r="F575" s="249">
        <v>59.62</v>
      </c>
      <c r="G575" s="36"/>
      <c r="H575" s="41"/>
    </row>
    <row r="576" spans="1:8" s="2" customFormat="1" ht="16.899999999999999" customHeight="1">
      <c r="A576" s="36"/>
      <c r="B576" s="41"/>
      <c r="C576" s="244" t="s">
        <v>143</v>
      </c>
      <c r="D576" s="245" t="s">
        <v>144</v>
      </c>
      <c r="E576" s="246" t="s">
        <v>88</v>
      </c>
      <c r="F576" s="247">
        <v>5.4169999999999998</v>
      </c>
      <c r="G576" s="36"/>
      <c r="H576" s="41"/>
    </row>
    <row r="577" spans="1:8" s="2" customFormat="1" ht="16.899999999999999" customHeight="1">
      <c r="A577" s="36"/>
      <c r="B577" s="41"/>
      <c r="C577" s="248" t="s">
        <v>19</v>
      </c>
      <c r="D577" s="248" t="s">
        <v>1051</v>
      </c>
      <c r="E577" s="19" t="s">
        <v>19</v>
      </c>
      <c r="F577" s="249">
        <v>5.4169999999999998</v>
      </c>
      <c r="G577" s="36"/>
      <c r="H577" s="41"/>
    </row>
    <row r="578" spans="1:8" s="2" customFormat="1" ht="16.899999999999999" customHeight="1">
      <c r="A578" s="36"/>
      <c r="B578" s="41"/>
      <c r="C578" s="250" t="s">
        <v>886</v>
      </c>
      <c r="D578" s="36"/>
      <c r="E578" s="36"/>
      <c r="F578" s="36"/>
      <c r="G578" s="36"/>
      <c r="H578" s="41"/>
    </row>
    <row r="579" spans="1:8" s="2" customFormat="1" ht="16.899999999999999" customHeight="1">
      <c r="A579" s="36"/>
      <c r="B579" s="41"/>
      <c r="C579" s="248" t="s">
        <v>731</v>
      </c>
      <c r="D579" s="248" t="s">
        <v>950</v>
      </c>
      <c r="E579" s="19" t="s">
        <v>88</v>
      </c>
      <c r="F579" s="249">
        <v>17.417000000000002</v>
      </c>
      <c r="G579" s="36"/>
      <c r="H579" s="41"/>
    </row>
    <row r="580" spans="1:8" s="2" customFormat="1" ht="16.899999999999999" customHeight="1">
      <c r="A580" s="36"/>
      <c r="B580" s="41"/>
      <c r="C580" s="248" t="s">
        <v>743</v>
      </c>
      <c r="D580" s="248" t="s">
        <v>951</v>
      </c>
      <c r="E580" s="19" t="s">
        <v>88</v>
      </c>
      <c r="F580" s="249">
        <v>17.417000000000002</v>
      </c>
      <c r="G580" s="36"/>
      <c r="H580" s="41"/>
    </row>
    <row r="581" spans="1:8" s="2" customFormat="1" ht="16.899999999999999" customHeight="1">
      <c r="A581" s="36"/>
      <c r="B581" s="41"/>
      <c r="C581" s="248" t="s">
        <v>753</v>
      </c>
      <c r="D581" s="248" t="s">
        <v>1052</v>
      </c>
      <c r="E581" s="19" t="s">
        <v>88</v>
      </c>
      <c r="F581" s="249">
        <v>5.4169999999999998</v>
      </c>
      <c r="G581" s="36"/>
      <c r="H581" s="41"/>
    </row>
    <row r="582" spans="1:8" s="2" customFormat="1" ht="16.899999999999999" customHeight="1">
      <c r="A582" s="36"/>
      <c r="B582" s="41"/>
      <c r="C582" s="248" t="s">
        <v>763</v>
      </c>
      <c r="D582" s="248" t="s">
        <v>953</v>
      </c>
      <c r="E582" s="19" t="s">
        <v>88</v>
      </c>
      <c r="F582" s="249">
        <v>17.417000000000002</v>
      </c>
      <c r="G582" s="36"/>
      <c r="H582" s="41"/>
    </row>
    <row r="583" spans="1:8" s="2" customFormat="1" ht="16.899999999999999" customHeight="1">
      <c r="A583" s="36"/>
      <c r="B583" s="41"/>
      <c r="C583" s="244" t="s">
        <v>169</v>
      </c>
      <c r="D583" s="245" t="s">
        <v>170</v>
      </c>
      <c r="E583" s="246" t="s">
        <v>93</v>
      </c>
      <c r="F583" s="247">
        <v>22.6</v>
      </c>
      <c r="G583" s="36"/>
      <c r="H583" s="41"/>
    </row>
    <row r="584" spans="1:8" s="2" customFormat="1" ht="16.899999999999999" customHeight="1">
      <c r="A584" s="36"/>
      <c r="B584" s="41"/>
      <c r="C584" s="248" t="s">
        <v>19</v>
      </c>
      <c r="D584" s="248" t="s">
        <v>869</v>
      </c>
      <c r="E584" s="19" t="s">
        <v>19</v>
      </c>
      <c r="F584" s="249">
        <v>0</v>
      </c>
      <c r="G584" s="36"/>
      <c r="H584" s="41"/>
    </row>
    <row r="585" spans="1:8" s="2" customFormat="1" ht="16.899999999999999" customHeight="1">
      <c r="A585" s="36"/>
      <c r="B585" s="41"/>
      <c r="C585" s="248" t="s">
        <v>19</v>
      </c>
      <c r="D585" s="248" t="s">
        <v>893</v>
      </c>
      <c r="E585" s="19" t="s">
        <v>19</v>
      </c>
      <c r="F585" s="249">
        <v>1.1000000000000001</v>
      </c>
      <c r="G585" s="36"/>
      <c r="H585" s="41"/>
    </row>
    <row r="586" spans="1:8" s="2" customFormat="1" ht="16.899999999999999" customHeight="1">
      <c r="A586" s="36"/>
      <c r="B586" s="41"/>
      <c r="C586" s="248" t="s">
        <v>19</v>
      </c>
      <c r="D586" s="248" t="s">
        <v>873</v>
      </c>
      <c r="E586" s="19" t="s">
        <v>19</v>
      </c>
      <c r="F586" s="249">
        <v>0</v>
      </c>
      <c r="G586" s="36"/>
      <c r="H586" s="41"/>
    </row>
    <row r="587" spans="1:8" s="2" customFormat="1" ht="16.899999999999999" customHeight="1">
      <c r="A587" s="36"/>
      <c r="B587" s="41"/>
      <c r="C587" s="248" t="s">
        <v>19</v>
      </c>
      <c r="D587" s="248" t="s">
        <v>1053</v>
      </c>
      <c r="E587" s="19" t="s">
        <v>19</v>
      </c>
      <c r="F587" s="249">
        <v>2.8</v>
      </c>
      <c r="G587" s="36"/>
      <c r="H587" s="41"/>
    </row>
    <row r="588" spans="1:8" s="2" customFormat="1" ht="16.899999999999999" customHeight="1">
      <c r="A588" s="36"/>
      <c r="B588" s="41"/>
      <c r="C588" s="248" t="s">
        <v>19</v>
      </c>
      <c r="D588" s="248" t="s">
        <v>876</v>
      </c>
      <c r="E588" s="19" t="s">
        <v>19</v>
      </c>
      <c r="F588" s="249">
        <v>0</v>
      </c>
      <c r="G588" s="36"/>
      <c r="H588" s="41"/>
    </row>
    <row r="589" spans="1:8" s="2" customFormat="1" ht="16.899999999999999" customHeight="1">
      <c r="A589" s="36"/>
      <c r="B589" s="41"/>
      <c r="C589" s="248" t="s">
        <v>19</v>
      </c>
      <c r="D589" s="248" t="s">
        <v>83</v>
      </c>
      <c r="E589" s="19" t="s">
        <v>19</v>
      </c>
      <c r="F589" s="249">
        <v>1</v>
      </c>
      <c r="G589" s="36"/>
      <c r="H589" s="41"/>
    </row>
    <row r="590" spans="1:8" s="2" customFormat="1" ht="16.899999999999999" customHeight="1">
      <c r="A590" s="36"/>
      <c r="B590" s="41"/>
      <c r="C590" s="248" t="s">
        <v>19</v>
      </c>
      <c r="D590" s="248" t="s">
        <v>879</v>
      </c>
      <c r="E590" s="19" t="s">
        <v>19</v>
      </c>
      <c r="F590" s="249">
        <v>0</v>
      </c>
      <c r="G590" s="36"/>
      <c r="H590" s="41"/>
    </row>
    <row r="591" spans="1:8" s="2" customFormat="1" ht="16.899999999999999" customHeight="1">
      <c r="A591" s="36"/>
      <c r="B591" s="41"/>
      <c r="C591" s="248" t="s">
        <v>19</v>
      </c>
      <c r="D591" s="248" t="s">
        <v>1054</v>
      </c>
      <c r="E591" s="19" t="s">
        <v>19</v>
      </c>
      <c r="F591" s="249">
        <v>3.9</v>
      </c>
      <c r="G591" s="36"/>
      <c r="H591" s="41"/>
    </row>
    <row r="592" spans="1:8" s="2" customFormat="1" ht="16.899999999999999" customHeight="1">
      <c r="A592" s="36"/>
      <c r="B592" s="41"/>
      <c r="C592" s="248" t="s">
        <v>19</v>
      </c>
      <c r="D592" s="248" t="s">
        <v>882</v>
      </c>
      <c r="E592" s="19" t="s">
        <v>19</v>
      </c>
      <c r="F592" s="249">
        <v>0</v>
      </c>
      <c r="G592" s="36"/>
      <c r="H592" s="41"/>
    </row>
    <row r="593" spans="1:8" s="2" customFormat="1" ht="16.899999999999999" customHeight="1">
      <c r="A593" s="36"/>
      <c r="B593" s="41"/>
      <c r="C593" s="248" t="s">
        <v>19</v>
      </c>
      <c r="D593" s="248" t="s">
        <v>83</v>
      </c>
      <c r="E593" s="19" t="s">
        <v>19</v>
      </c>
      <c r="F593" s="249">
        <v>1</v>
      </c>
      <c r="G593" s="36"/>
      <c r="H593" s="41"/>
    </row>
    <row r="594" spans="1:8" s="2" customFormat="1" ht="16.899999999999999" customHeight="1">
      <c r="A594" s="36"/>
      <c r="B594" s="41"/>
      <c r="C594" s="248" t="s">
        <v>19</v>
      </c>
      <c r="D594" s="248" t="s">
        <v>884</v>
      </c>
      <c r="E594" s="19" t="s">
        <v>19</v>
      </c>
      <c r="F594" s="249">
        <v>0</v>
      </c>
      <c r="G594" s="36"/>
      <c r="H594" s="41"/>
    </row>
    <row r="595" spans="1:8" s="2" customFormat="1" ht="16.899999999999999" customHeight="1">
      <c r="A595" s="36"/>
      <c r="B595" s="41"/>
      <c r="C595" s="248" t="s">
        <v>19</v>
      </c>
      <c r="D595" s="248" t="s">
        <v>1055</v>
      </c>
      <c r="E595" s="19" t="s">
        <v>19</v>
      </c>
      <c r="F595" s="249">
        <v>3.7</v>
      </c>
      <c r="G595" s="36"/>
      <c r="H595" s="41"/>
    </row>
    <row r="596" spans="1:8" s="2" customFormat="1" ht="16.899999999999999" customHeight="1">
      <c r="A596" s="36"/>
      <c r="B596" s="41"/>
      <c r="C596" s="248" t="s">
        <v>19</v>
      </c>
      <c r="D596" s="248" t="s">
        <v>888</v>
      </c>
      <c r="E596" s="19" t="s">
        <v>19</v>
      </c>
      <c r="F596" s="249">
        <v>0</v>
      </c>
      <c r="G596" s="36"/>
      <c r="H596" s="41"/>
    </row>
    <row r="597" spans="1:8" s="2" customFormat="1" ht="16.899999999999999" customHeight="1">
      <c r="A597" s="36"/>
      <c r="B597" s="41"/>
      <c r="C597" s="248" t="s">
        <v>19</v>
      </c>
      <c r="D597" s="248" t="s">
        <v>934</v>
      </c>
      <c r="E597" s="19" t="s">
        <v>19</v>
      </c>
      <c r="F597" s="249">
        <v>9.1</v>
      </c>
      <c r="G597" s="36"/>
      <c r="H597" s="41"/>
    </row>
    <row r="598" spans="1:8" s="2" customFormat="1" ht="16.899999999999999" customHeight="1">
      <c r="A598" s="36"/>
      <c r="B598" s="41"/>
      <c r="C598" s="248" t="s">
        <v>19</v>
      </c>
      <c r="D598" s="248" t="s">
        <v>320</v>
      </c>
      <c r="E598" s="19" t="s">
        <v>19</v>
      </c>
      <c r="F598" s="249">
        <v>22.6</v>
      </c>
      <c r="G598" s="36"/>
      <c r="H598" s="41"/>
    </row>
    <row r="599" spans="1:8" s="2" customFormat="1" ht="16.899999999999999" customHeight="1">
      <c r="A599" s="36"/>
      <c r="B599" s="41"/>
      <c r="C599" s="250" t="s">
        <v>886</v>
      </c>
      <c r="D599" s="36"/>
      <c r="E599" s="36"/>
      <c r="F599" s="36"/>
      <c r="G599" s="36"/>
      <c r="H599" s="41"/>
    </row>
    <row r="600" spans="1:8" s="2" customFormat="1" ht="16.899999999999999" customHeight="1">
      <c r="A600" s="36"/>
      <c r="B600" s="41"/>
      <c r="C600" s="248" t="s">
        <v>308</v>
      </c>
      <c r="D600" s="248" t="s">
        <v>958</v>
      </c>
      <c r="E600" s="19" t="s">
        <v>88</v>
      </c>
      <c r="F600" s="249">
        <v>56.54</v>
      </c>
      <c r="G600" s="36"/>
      <c r="H600" s="41"/>
    </row>
    <row r="601" spans="1:8" s="2" customFormat="1" ht="16.899999999999999" customHeight="1">
      <c r="A601" s="36"/>
      <c r="B601" s="41"/>
      <c r="C601" s="248" t="s">
        <v>625</v>
      </c>
      <c r="D601" s="248" t="s">
        <v>983</v>
      </c>
      <c r="E601" s="19" t="s">
        <v>93</v>
      </c>
      <c r="F601" s="249">
        <v>240.9</v>
      </c>
      <c r="G601" s="36"/>
      <c r="H601" s="41"/>
    </row>
    <row r="602" spans="1:8" s="2" customFormat="1" ht="16.899999999999999" customHeight="1">
      <c r="A602" s="36"/>
      <c r="B602" s="41"/>
      <c r="C602" s="244" t="s">
        <v>86</v>
      </c>
      <c r="D602" s="245" t="s">
        <v>87</v>
      </c>
      <c r="E602" s="246" t="s">
        <v>88</v>
      </c>
      <c r="F602" s="247">
        <v>1963</v>
      </c>
      <c r="G602" s="36"/>
      <c r="H602" s="41"/>
    </row>
    <row r="603" spans="1:8" s="2" customFormat="1" ht="16.899999999999999" customHeight="1">
      <c r="A603" s="36"/>
      <c r="B603" s="41"/>
      <c r="C603" s="248" t="s">
        <v>19</v>
      </c>
      <c r="D603" s="248" t="s">
        <v>869</v>
      </c>
      <c r="E603" s="19" t="s">
        <v>19</v>
      </c>
      <c r="F603" s="249">
        <v>0</v>
      </c>
      <c r="G603" s="36"/>
      <c r="H603" s="41"/>
    </row>
    <row r="604" spans="1:8" s="2" customFormat="1" ht="16.899999999999999" customHeight="1">
      <c r="A604" s="36"/>
      <c r="B604" s="41"/>
      <c r="C604" s="248" t="s">
        <v>19</v>
      </c>
      <c r="D604" s="248" t="s">
        <v>1056</v>
      </c>
      <c r="E604" s="19" t="s">
        <v>19</v>
      </c>
      <c r="F604" s="249">
        <v>117</v>
      </c>
      <c r="G604" s="36"/>
      <c r="H604" s="41"/>
    </row>
    <row r="605" spans="1:8" s="2" customFormat="1" ht="16.899999999999999" customHeight="1">
      <c r="A605" s="36"/>
      <c r="B605" s="41"/>
      <c r="C605" s="248" t="s">
        <v>19</v>
      </c>
      <c r="D605" s="248" t="s">
        <v>873</v>
      </c>
      <c r="E605" s="19" t="s">
        <v>19</v>
      </c>
      <c r="F605" s="249">
        <v>0</v>
      </c>
      <c r="G605" s="36"/>
      <c r="H605" s="41"/>
    </row>
    <row r="606" spans="1:8" s="2" customFormat="1" ht="16.899999999999999" customHeight="1">
      <c r="A606" s="36"/>
      <c r="B606" s="41"/>
      <c r="C606" s="248" t="s">
        <v>19</v>
      </c>
      <c r="D606" s="248" t="s">
        <v>1057</v>
      </c>
      <c r="E606" s="19" t="s">
        <v>19</v>
      </c>
      <c r="F606" s="249">
        <v>159</v>
      </c>
      <c r="G606" s="36"/>
      <c r="H606" s="41"/>
    </row>
    <row r="607" spans="1:8" s="2" customFormat="1" ht="16.899999999999999" customHeight="1">
      <c r="A607" s="36"/>
      <c r="B607" s="41"/>
      <c r="C607" s="248" t="s">
        <v>19</v>
      </c>
      <c r="D607" s="248" t="s">
        <v>876</v>
      </c>
      <c r="E607" s="19" t="s">
        <v>19</v>
      </c>
      <c r="F607" s="249">
        <v>0</v>
      </c>
      <c r="G607" s="36"/>
      <c r="H607" s="41"/>
    </row>
    <row r="608" spans="1:8" s="2" customFormat="1" ht="16.899999999999999" customHeight="1">
      <c r="A608" s="36"/>
      <c r="B608" s="41"/>
      <c r="C608" s="248" t="s">
        <v>19</v>
      </c>
      <c r="D608" s="248" t="s">
        <v>392</v>
      </c>
      <c r="E608" s="19" t="s">
        <v>19</v>
      </c>
      <c r="F608" s="249">
        <v>58</v>
      </c>
      <c r="G608" s="36"/>
      <c r="H608" s="41"/>
    </row>
    <row r="609" spans="1:8" s="2" customFormat="1" ht="16.899999999999999" customHeight="1">
      <c r="A609" s="36"/>
      <c r="B609" s="41"/>
      <c r="C609" s="248" t="s">
        <v>19</v>
      </c>
      <c r="D609" s="248" t="s">
        <v>879</v>
      </c>
      <c r="E609" s="19" t="s">
        <v>19</v>
      </c>
      <c r="F609" s="249">
        <v>0</v>
      </c>
      <c r="G609" s="36"/>
      <c r="H609" s="41"/>
    </row>
    <row r="610" spans="1:8" s="2" customFormat="1" ht="16.899999999999999" customHeight="1">
      <c r="A610" s="36"/>
      <c r="B610" s="41"/>
      <c r="C610" s="248" t="s">
        <v>19</v>
      </c>
      <c r="D610" s="248" t="s">
        <v>1058</v>
      </c>
      <c r="E610" s="19" t="s">
        <v>19</v>
      </c>
      <c r="F610" s="249">
        <v>488</v>
      </c>
      <c r="G610" s="36"/>
      <c r="H610" s="41"/>
    </row>
    <row r="611" spans="1:8" s="2" customFormat="1" ht="16.899999999999999" customHeight="1">
      <c r="A611" s="36"/>
      <c r="B611" s="41"/>
      <c r="C611" s="248" t="s">
        <v>19</v>
      </c>
      <c r="D611" s="248" t="s">
        <v>882</v>
      </c>
      <c r="E611" s="19" t="s">
        <v>19</v>
      </c>
      <c r="F611" s="249">
        <v>0</v>
      </c>
      <c r="G611" s="36"/>
      <c r="H611" s="41"/>
    </row>
    <row r="612" spans="1:8" s="2" customFormat="1" ht="16.899999999999999" customHeight="1">
      <c r="A612" s="36"/>
      <c r="B612" s="41"/>
      <c r="C612" s="248" t="s">
        <v>19</v>
      </c>
      <c r="D612" s="248" t="s">
        <v>767</v>
      </c>
      <c r="E612" s="19" t="s">
        <v>19</v>
      </c>
      <c r="F612" s="249">
        <v>76</v>
      </c>
      <c r="G612" s="36"/>
      <c r="H612" s="41"/>
    </row>
    <row r="613" spans="1:8" s="2" customFormat="1" ht="16.899999999999999" customHeight="1">
      <c r="A613" s="36"/>
      <c r="B613" s="41"/>
      <c r="C613" s="248" t="s">
        <v>19</v>
      </c>
      <c r="D613" s="248" t="s">
        <v>884</v>
      </c>
      <c r="E613" s="19" t="s">
        <v>19</v>
      </c>
      <c r="F613" s="249">
        <v>0</v>
      </c>
      <c r="G613" s="36"/>
      <c r="H613" s="41"/>
    </row>
    <row r="614" spans="1:8" s="2" customFormat="1" ht="16.899999999999999" customHeight="1">
      <c r="A614" s="36"/>
      <c r="B614" s="41"/>
      <c r="C614" s="248" t="s">
        <v>19</v>
      </c>
      <c r="D614" s="248" t="s">
        <v>1059</v>
      </c>
      <c r="E614" s="19" t="s">
        <v>19</v>
      </c>
      <c r="F614" s="249">
        <v>399</v>
      </c>
      <c r="G614" s="36"/>
      <c r="H614" s="41"/>
    </row>
    <row r="615" spans="1:8" s="2" customFormat="1" ht="16.899999999999999" customHeight="1">
      <c r="A615" s="36"/>
      <c r="B615" s="41"/>
      <c r="C615" s="248" t="s">
        <v>19</v>
      </c>
      <c r="D615" s="248" t="s">
        <v>888</v>
      </c>
      <c r="E615" s="19" t="s">
        <v>19</v>
      </c>
      <c r="F615" s="249">
        <v>0</v>
      </c>
      <c r="G615" s="36"/>
      <c r="H615" s="41"/>
    </row>
    <row r="616" spans="1:8" s="2" customFormat="1" ht="16.899999999999999" customHeight="1">
      <c r="A616" s="36"/>
      <c r="B616" s="41"/>
      <c r="C616" s="248" t="s">
        <v>19</v>
      </c>
      <c r="D616" s="248" t="s">
        <v>1060</v>
      </c>
      <c r="E616" s="19" t="s">
        <v>19</v>
      </c>
      <c r="F616" s="249">
        <v>161</v>
      </c>
      <c r="G616" s="36"/>
      <c r="H616" s="41"/>
    </row>
    <row r="617" spans="1:8" s="2" customFormat="1" ht="16.899999999999999" customHeight="1">
      <c r="A617" s="36"/>
      <c r="B617" s="41"/>
      <c r="C617" s="248" t="s">
        <v>19</v>
      </c>
      <c r="D617" s="248" t="s">
        <v>891</v>
      </c>
      <c r="E617" s="19" t="s">
        <v>19</v>
      </c>
      <c r="F617" s="249">
        <v>0</v>
      </c>
      <c r="G617" s="36"/>
      <c r="H617" s="41"/>
    </row>
    <row r="618" spans="1:8" s="2" customFormat="1" ht="16.899999999999999" customHeight="1">
      <c r="A618" s="36"/>
      <c r="B618" s="41"/>
      <c r="C618" s="248" t="s">
        <v>19</v>
      </c>
      <c r="D618" s="248" t="s">
        <v>284</v>
      </c>
      <c r="E618" s="19" t="s">
        <v>19</v>
      </c>
      <c r="F618" s="249">
        <v>67</v>
      </c>
      <c r="G618" s="36"/>
      <c r="H618" s="41"/>
    </row>
    <row r="619" spans="1:8" s="2" customFormat="1" ht="16.899999999999999" customHeight="1">
      <c r="A619" s="36"/>
      <c r="B619" s="41"/>
      <c r="C619" s="248" t="s">
        <v>19</v>
      </c>
      <c r="D619" s="248" t="s">
        <v>894</v>
      </c>
      <c r="E619" s="19" t="s">
        <v>19</v>
      </c>
      <c r="F619" s="249">
        <v>0</v>
      </c>
      <c r="G619" s="36"/>
      <c r="H619" s="41"/>
    </row>
    <row r="620" spans="1:8" s="2" customFormat="1" ht="16.899999999999999" customHeight="1">
      <c r="A620" s="36"/>
      <c r="B620" s="41"/>
      <c r="C620" s="248" t="s">
        <v>19</v>
      </c>
      <c r="D620" s="248" t="s">
        <v>1061</v>
      </c>
      <c r="E620" s="19" t="s">
        <v>19</v>
      </c>
      <c r="F620" s="249">
        <v>212</v>
      </c>
      <c r="G620" s="36"/>
      <c r="H620" s="41"/>
    </row>
    <row r="621" spans="1:8" s="2" customFormat="1" ht="16.899999999999999" customHeight="1">
      <c r="A621" s="36"/>
      <c r="B621" s="41"/>
      <c r="C621" s="248" t="s">
        <v>19</v>
      </c>
      <c r="D621" s="248" t="s">
        <v>897</v>
      </c>
      <c r="E621" s="19" t="s">
        <v>19</v>
      </c>
      <c r="F621" s="249">
        <v>0</v>
      </c>
      <c r="G621" s="36"/>
      <c r="H621" s="41"/>
    </row>
    <row r="622" spans="1:8" s="2" customFormat="1" ht="16.899999999999999" customHeight="1">
      <c r="A622" s="36"/>
      <c r="B622" s="41"/>
      <c r="C622" s="248" t="s">
        <v>19</v>
      </c>
      <c r="D622" s="248" t="s">
        <v>1062</v>
      </c>
      <c r="E622" s="19" t="s">
        <v>19</v>
      </c>
      <c r="F622" s="249">
        <v>111</v>
      </c>
      <c r="G622" s="36"/>
      <c r="H622" s="41"/>
    </row>
    <row r="623" spans="1:8" s="2" customFormat="1" ht="16.899999999999999" customHeight="1">
      <c r="A623" s="36"/>
      <c r="B623" s="41"/>
      <c r="C623" s="248" t="s">
        <v>19</v>
      </c>
      <c r="D623" s="248" t="s">
        <v>900</v>
      </c>
      <c r="E623" s="19" t="s">
        <v>19</v>
      </c>
      <c r="F623" s="249">
        <v>0</v>
      </c>
      <c r="G623" s="36"/>
      <c r="H623" s="41"/>
    </row>
    <row r="624" spans="1:8" s="2" customFormat="1" ht="16.899999999999999" customHeight="1">
      <c r="A624" s="36"/>
      <c r="B624" s="41"/>
      <c r="C624" s="248" t="s">
        <v>19</v>
      </c>
      <c r="D624" s="248" t="s">
        <v>1063</v>
      </c>
      <c r="E624" s="19" t="s">
        <v>19</v>
      </c>
      <c r="F624" s="249">
        <v>115</v>
      </c>
      <c r="G624" s="36"/>
      <c r="H624" s="41"/>
    </row>
    <row r="625" spans="1:8" s="2" customFormat="1" ht="16.899999999999999" customHeight="1">
      <c r="A625" s="36"/>
      <c r="B625" s="41"/>
      <c r="C625" s="248" t="s">
        <v>19</v>
      </c>
      <c r="D625" s="248" t="s">
        <v>320</v>
      </c>
      <c r="E625" s="19" t="s">
        <v>19</v>
      </c>
      <c r="F625" s="249">
        <v>1963</v>
      </c>
      <c r="G625" s="36"/>
      <c r="H625" s="41"/>
    </row>
    <row r="626" spans="1:8" s="2" customFormat="1" ht="16.899999999999999" customHeight="1">
      <c r="A626" s="36"/>
      <c r="B626" s="41"/>
      <c r="C626" s="250" t="s">
        <v>886</v>
      </c>
      <c r="D626" s="36"/>
      <c r="E626" s="36"/>
      <c r="F626" s="36"/>
      <c r="G626" s="36"/>
      <c r="H626" s="41"/>
    </row>
    <row r="627" spans="1:8" s="2" customFormat="1" ht="22.5">
      <c r="A627" s="36"/>
      <c r="B627" s="41"/>
      <c r="C627" s="248" t="s">
        <v>404</v>
      </c>
      <c r="D627" s="248" t="s">
        <v>1064</v>
      </c>
      <c r="E627" s="19" t="s">
        <v>88</v>
      </c>
      <c r="F627" s="249">
        <v>1963</v>
      </c>
      <c r="G627" s="36"/>
      <c r="H627" s="41"/>
    </row>
    <row r="628" spans="1:8" s="2" customFormat="1" ht="22.5">
      <c r="A628" s="36"/>
      <c r="B628" s="41"/>
      <c r="C628" s="248" t="s">
        <v>408</v>
      </c>
      <c r="D628" s="248" t="s">
        <v>1065</v>
      </c>
      <c r="E628" s="19" t="s">
        <v>88</v>
      </c>
      <c r="F628" s="249">
        <v>1963</v>
      </c>
      <c r="G628" s="36"/>
      <c r="H628" s="41"/>
    </row>
    <row r="629" spans="1:8" s="2" customFormat="1" ht="22.5">
      <c r="A629" s="36"/>
      <c r="B629" s="41"/>
      <c r="C629" s="248" t="s">
        <v>413</v>
      </c>
      <c r="D629" s="248" t="s">
        <v>1066</v>
      </c>
      <c r="E629" s="19" t="s">
        <v>88</v>
      </c>
      <c r="F629" s="249">
        <v>1963</v>
      </c>
      <c r="G629" s="36"/>
      <c r="H629" s="41"/>
    </row>
    <row r="630" spans="1:8" s="2" customFormat="1" ht="16.899999999999999" customHeight="1">
      <c r="A630" s="36"/>
      <c r="B630" s="41"/>
      <c r="C630" s="248" t="s">
        <v>417</v>
      </c>
      <c r="D630" s="248" t="s">
        <v>1067</v>
      </c>
      <c r="E630" s="19" t="s">
        <v>88</v>
      </c>
      <c r="F630" s="249">
        <v>1963</v>
      </c>
      <c r="G630" s="36"/>
      <c r="H630" s="41"/>
    </row>
    <row r="631" spans="1:8" s="2" customFormat="1" ht="16.899999999999999" customHeight="1">
      <c r="A631" s="36"/>
      <c r="B631" s="41"/>
      <c r="C631" s="248" t="s">
        <v>421</v>
      </c>
      <c r="D631" s="248" t="s">
        <v>1068</v>
      </c>
      <c r="E631" s="19" t="s">
        <v>88</v>
      </c>
      <c r="F631" s="249">
        <v>1963</v>
      </c>
      <c r="G631" s="36"/>
      <c r="H631" s="41"/>
    </row>
    <row r="632" spans="1:8" s="2" customFormat="1" ht="16.899999999999999" customHeight="1">
      <c r="A632" s="36"/>
      <c r="B632" s="41"/>
      <c r="C632" s="248" t="s">
        <v>426</v>
      </c>
      <c r="D632" s="248" t="s">
        <v>1069</v>
      </c>
      <c r="E632" s="19" t="s">
        <v>88</v>
      </c>
      <c r="F632" s="249">
        <v>1963</v>
      </c>
      <c r="G632" s="36"/>
      <c r="H632" s="41"/>
    </row>
    <row r="633" spans="1:8" s="2" customFormat="1" ht="16.899999999999999" customHeight="1">
      <c r="A633" s="36"/>
      <c r="B633" s="41"/>
      <c r="C633" s="248" t="s">
        <v>460</v>
      </c>
      <c r="D633" s="248" t="s">
        <v>1070</v>
      </c>
      <c r="E633" s="19" t="s">
        <v>88</v>
      </c>
      <c r="F633" s="249">
        <v>1963</v>
      </c>
      <c r="G633" s="36"/>
      <c r="H633" s="41"/>
    </row>
    <row r="634" spans="1:8" s="2" customFormat="1" ht="16.899999999999999" customHeight="1">
      <c r="A634" s="36"/>
      <c r="B634" s="41"/>
      <c r="C634" s="248" t="s">
        <v>464</v>
      </c>
      <c r="D634" s="248" t="s">
        <v>1071</v>
      </c>
      <c r="E634" s="19" t="s">
        <v>88</v>
      </c>
      <c r="F634" s="249">
        <v>1963</v>
      </c>
      <c r="G634" s="36"/>
      <c r="H634" s="41"/>
    </row>
    <row r="635" spans="1:8" s="2" customFormat="1" ht="16.899999999999999" customHeight="1">
      <c r="A635" s="36"/>
      <c r="B635" s="41"/>
      <c r="C635" s="244" t="s">
        <v>91</v>
      </c>
      <c r="D635" s="245" t="s">
        <v>92</v>
      </c>
      <c r="E635" s="246" t="s">
        <v>93</v>
      </c>
      <c r="F635" s="247">
        <v>9</v>
      </c>
      <c r="G635" s="36"/>
      <c r="H635" s="41"/>
    </row>
    <row r="636" spans="1:8" s="2" customFormat="1" ht="16.899999999999999" customHeight="1">
      <c r="A636" s="36"/>
      <c r="B636" s="41"/>
      <c r="C636" s="248" t="s">
        <v>19</v>
      </c>
      <c r="D636" s="248" t="s">
        <v>94</v>
      </c>
      <c r="E636" s="19" t="s">
        <v>19</v>
      </c>
      <c r="F636" s="249">
        <v>9</v>
      </c>
      <c r="G636" s="36"/>
      <c r="H636" s="41"/>
    </row>
    <row r="637" spans="1:8" s="2" customFormat="1" ht="16.899999999999999" customHeight="1">
      <c r="A637" s="36"/>
      <c r="B637" s="41"/>
      <c r="C637" s="250" t="s">
        <v>886</v>
      </c>
      <c r="D637" s="36"/>
      <c r="E637" s="36"/>
      <c r="F637" s="36"/>
      <c r="G637" s="36"/>
      <c r="H637" s="41"/>
    </row>
    <row r="638" spans="1:8" s="2" customFormat="1" ht="16.899999999999999" customHeight="1">
      <c r="A638" s="36"/>
      <c r="B638" s="41"/>
      <c r="C638" s="248" t="s">
        <v>471</v>
      </c>
      <c r="D638" s="248" t="s">
        <v>1072</v>
      </c>
      <c r="E638" s="19" t="s">
        <v>93</v>
      </c>
      <c r="F638" s="249">
        <v>9</v>
      </c>
      <c r="G638" s="36"/>
      <c r="H638" s="41"/>
    </row>
    <row r="639" spans="1:8" s="2" customFormat="1" ht="16.899999999999999" customHeight="1">
      <c r="A639" s="36"/>
      <c r="B639" s="41"/>
      <c r="C639" s="248" t="s">
        <v>482</v>
      </c>
      <c r="D639" s="248" t="s">
        <v>1073</v>
      </c>
      <c r="E639" s="19" t="s">
        <v>93</v>
      </c>
      <c r="F639" s="249">
        <v>9</v>
      </c>
      <c r="G639" s="36"/>
      <c r="H639" s="41"/>
    </row>
    <row r="640" spans="1:8" s="2" customFormat="1" ht="16.899999999999999" customHeight="1">
      <c r="A640" s="36"/>
      <c r="B640" s="41"/>
      <c r="C640" s="244" t="s">
        <v>96</v>
      </c>
      <c r="D640" s="245" t="s">
        <v>97</v>
      </c>
      <c r="E640" s="246" t="s">
        <v>93</v>
      </c>
      <c r="F640" s="247">
        <v>15</v>
      </c>
      <c r="G640" s="36"/>
      <c r="H640" s="41"/>
    </row>
    <row r="641" spans="1:8" s="2" customFormat="1" ht="16.899999999999999" customHeight="1">
      <c r="A641" s="36"/>
      <c r="B641" s="41"/>
      <c r="C641" s="248" t="s">
        <v>19</v>
      </c>
      <c r="D641" s="248" t="s">
        <v>98</v>
      </c>
      <c r="E641" s="19" t="s">
        <v>19</v>
      </c>
      <c r="F641" s="249">
        <v>15</v>
      </c>
      <c r="G641" s="36"/>
      <c r="H641" s="41"/>
    </row>
    <row r="642" spans="1:8" s="2" customFormat="1" ht="16.899999999999999" customHeight="1">
      <c r="A642" s="36"/>
      <c r="B642" s="41"/>
      <c r="C642" s="250" t="s">
        <v>886</v>
      </c>
      <c r="D642" s="36"/>
      <c r="E642" s="36"/>
      <c r="F642" s="36"/>
      <c r="G642" s="36"/>
      <c r="H642" s="41"/>
    </row>
    <row r="643" spans="1:8" s="2" customFormat="1" ht="16.899999999999999" customHeight="1">
      <c r="A643" s="36"/>
      <c r="B643" s="41"/>
      <c r="C643" s="248" t="s">
        <v>477</v>
      </c>
      <c r="D643" s="248" t="s">
        <v>1074</v>
      </c>
      <c r="E643" s="19" t="s">
        <v>93</v>
      </c>
      <c r="F643" s="249">
        <v>15</v>
      </c>
      <c r="G643" s="36"/>
      <c r="H643" s="41"/>
    </row>
    <row r="644" spans="1:8" s="2" customFormat="1" ht="16.899999999999999" customHeight="1">
      <c r="A644" s="36"/>
      <c r="B644" s="41"/>
      <c r="C644" s="248" t="s">
        <v>488</v>
      </c>
      <c r="D644" s="248" t="s">
        <v>1075</v>
      </c>
      <c r="E644" s="19" t="s">
        <v>93</v>
      </c>
      <c r="F644" s="249">
        <v>15</v>
      </c>
      <c r="G644" s="36"/>
      <c r="H644" s="41"/>
    </row>
    <row r="645" spans="1:8" s="2" customFormat="1" ht="16.899999999999999" customHeight="1">
      <c r="A645" s="36"/>
      <c r="B645" s="41"/>
      <c r="C645" s="244" t="s">
        <v>123</v>
      </c>
      <c r="D645" s="245" t="s">
        <v>124</v>
      </c>
      <c r="E645" s="246" t="s">
        <v>88</v>
      </c>
      <c r="F645" s="247">
        <v>302.7</v>
      </c>
      <c r="G645" s="36"/>
      <c r="H645" s="41"/>
    </row>
    <row r="646" spans="1:8" s="2" customFormat="1" ht="16.899999999999999" customHeight="1">
      <c r="A646" s="36"/>
      <c r="B646" s="41"/>
      <c r="C646" s="248" t="s">
        <v>19</v>
      </c>
      <c r="D646" s="248" t="s">
        <v>869</v>
      </c>
      <c r="E646" s="19" t="s">
        <v>19</v>
      </c>
      <c r="F646" s="249">
        <v>0</v>
      </c>
      <c r="G646" s="36"/>
      <c r="H646" s="41"/>
    </row>
    <row r="647" spans="1:8" s="2" customFormat="1" ht="16.899999999999999" customHeight="1">
      <c r="A647" s="36"/>
      <c r="B647" s="41"/>
      <c r="C647" s="248" t="s">
        <v>19</v>
      </c>
      <c r="D647" s="248" t="s">
        <v>1076</v>
      </c>
      <c r="E647" s="19" t="s">
        <v>19</v>
      </c>
      <c r="F647" s="249">
        <v>27.4</v>
      </c>
      <c r="G647" s="36"/>
      <c r="H647" s="41"/>
    </row>
    <row r="648" spans="1:8" s="2" customFormat="1" ht="16.899999999999999" customHeight="1">
      <c r="A648" s="36"/>
      <c r="B648" s="41"/>
      <c r="C648" s="248" t="s">
        <v>19</v>
      </c>
      <c r="D648" s="248" t="s">
        <v>873</v>
      </c>
      <c r="E648" s="19" t="s">
        <v>19</v>
      </c>
      <c r="F648" s="249">
        <v>0</v>
      </c>
      <c r="G648" s="36"/>
      <c r="H648" s="41"/>
    </row>
    <row r="649" spans="1:8" s="2" customFormat="1" ht="16.899999999999999" customHeight="1">
      <c r="A649" s="36"/>
      <c r="B649" s="41"/>
      <c r="C649" s="248" t="s">
        <v>19</v>
      </c>
      <c r="D649" s="248" t="s">
        <v>1077</v>
      </c>
      <c r="E649" s="19" t="s">
        <v>19</v>
      </c>
      <c r="F649" s="249">
        <v>16.2</v>
      </c>
      <c r="G649" s="36"/>
      <c r="H649" s="41"/>
    </row>
    <row r="650" spans="1:8" s="2" customFormat="1" ht="16.899999999999999" customHeight="1">
      <c r="A650" s="36"/>
      <c r="B650" s="41"/>
      <c r="C650" s="248" t="s">
        <v>19</v>
      </c>
      <c r="D650" s="248" t="s">
        <v>876</v>
      </c>
      <c r="E650" s="19" t="s">
        <v>19</v>
      </c>
      <c r="F650" s="249">
        <v>0</v>
      </c>
      <c r="G650" s="36"/>
      <c r="H650" s="41"/>
    </row>
    <row r="651" spans="1:8" s="2" customFormat="1" ht="16.899999999999999" customHeight="1">
      <c r="A651" s="36"/>
      <c r="B651" s="41"/>
      <c r="C651" s="248" t="s">
        <v>19</v>
      </c>
      <c r="D651" s="248" t="s">
        <v>1004</v>
      </c>
      <c r="E651" s="19" t="s">
        <v>19</v>
      </c>
      <c r="F651" s="249">
        <v>3.7</v>
      </c>
      <c r="G651" s="36"/>
      <c r="H651" s="41"/>
    </row>
    <row r="652" spans="1:8" s="2" customFormat="1" ht="16.899999999999999" customHeight="1">
      <c r="A652" s="36"/>
      <c r="B652" s="41"/>
      <c r="C652" s="248" t="s">
        <v>19</v>
      </c>
      <c r="D652" s="248" t="s">
        <v>879</v>
      </c>
      <c r="E652" s="19" t="s">
        <v>19</v>
      </c>
      <c r="F652" s="249">
        <v>0</v>
      </c>
      <c r="G652" s="36"/>
      <c r="H652" s="41"/>
    </row>
    <row r="653" spans="1:8" s="2" customFormat="1" ht="16.899999999999999" customHeight="1">
      <c r="A653" s="36"/>
      <c r="B653" s="41"/>
      <c r="C653" s="248" t="s">
        <v>19</v>
      </c>
      <c r="D653" s="248" t="s">
        <v>1078</v>
      </c>
      <c r="E653" s="19" t="s">
        <v>19</v>
      </c>
      <c r="F653" s="249">
        <v>116.6</v>
      </c>
      <c r="G653" s="36"/>
      <c r="H653" s="41"/>
    </row>
    <row r="654" spans="1:8" s="2" customFormat="1" ht="16.899999999999999" customHeight="1">
      <c r="A654" s="36"/>
      <c r="B654" s="41"/>
      <c r="C654" s="248" t="s">
        <v>19</v>
      </c>
      <c r="D654" s="248" t="s">
        <v>882</v>
      </c>
      <c r="E654" s="19" t="s">
        <v>19</v>
      </c>
      <c r="F654" s="249">
        <v>0</v>
      </c>
      <c r="G654" s="36"/>
      <c r="H654" s="41"/>
    </row>
    <row r="655" spans="1:8" s="2" customFormat="1" ht="16.899999999999999" customHeight="1">
      <c r="A655" s="36"/>
      <c r="B655" s="41"/>
      <c r="C655" s="248" t="s">
        <v>19</v>
      </c>
      <c r="D655" s="248" t="s">
        <v>938</v>
      </c>
      <c r="E655" s="19" t="s">
        <v>19</v>
      </c>
      <c r="F655" s="249">
        <v>3.5</v>
      </c>
      <c r="G655" s="36"/>
      <c r="H655" s="41"/>
    </row>
    <row r="656" spans="1:8" s="2" customFormat="1" ht="16.899999999999999" customHeight="1">
      <c r="A656" s="36"/>
      <c r="B656" s="41"/>
      <c r="C656" s="248" t="s">
        <v>19</v>
      </c>
      <c r="D656" s="248" t="s">
        <v>884</v>
      </c>
      <c r="E656" s="19" t="s">
        <v>19</v>
      </c>
      <c r="F656" s="249">
        <v>0</v>
      </c>
      <c r="G656" s="36"/>
      <c r="H656" s="41"/>
    </row>
    <row r="657" spans="1:8" s="2" customFormat="1" ht="16.899999999999999" customHeight="1">
      <c r="A657" s="36"/>
      <c r="B657" s="41"/>
      <c r="C657" s="248" t="s">
        <v>19</v>
      </c>
      <c r="D657" s="248" t="s">
        <v>682</v>
      </c>
      <c r="E657" s="19" t="s">
        <v>19</v>
      </c>
      <c r="F657" s="249">
        <v>28</v>
      </c>
      <c r="G657" s="36"/>
      <c r="H657" s="41"/>
    </row>
    <row r="658" spans="1:8" s="2" customFormat="1" ht="16.899999999999999" customHeight="1">
      <c r="A658" s="36"/>
      <c r="B658" s="41"/>
      <c r="C658" s="248" t="s">
        <v>19</v>
      </c>
      <c r="D658" s="248" t="s">
        <v>888</v>
      </c>
      <c r="E658" s="19" t="s">
        <v>19</v>
      </c>
      <c r="F658" s="249">
        <v>0</v>
      </c>
      <c r="G658" s="36"/>
      <c r="H658" s="41"/>
    </row>
    <row r="659" spans="1:8" s="2" customFormat="1" ht="16.899999999999999" customHeight="1">
      <c r="A659" s="36"/>
      <c r="B659" s="41"/>
      <c r="C659" s="248" t="s">
        <v>19</v>
      </c>
      <c r="D659" s="248" t="s">
        <v>355</v>
      </c>
      <c r="E659" s="19" t="s">
        <v>19</v>
      </c>
      <c r="F659" s="249">
        <v>38</v>
      </c>
      <c r="G659" s="36"/>
      <c r="H659" s="41"/>
    </row>
    <row r="660" spans="1:8" s="2" customFormat="1" ht="16.899999999999999" customHeight="1">
      <c r="A660" s="36"/>
      <c r="B660" s="41"/>
      <c r="C660" s="248" t="s">
        <v>19</v>
      </c>
      <c r="D660" s="248" t="s">
        <v>891</v>
      </c>
      <c r="E660" s="19" t="s">
        <v>19</v>
      </c>
      <c r="F660" s="249">
        <v>0</v>
      </c>
      <c r="G660" s="36"/>
      <c r="H660" s="41"/>
    </row>
    <row r="661" spans="1:8" s="2" customFormat="1" ht="16.899999999999999" customHeight="1">
      <c r="A661" s="36"/>
      <c r="B661" s="41"/>
      <c r="C661" s="248" t="s">
        <v>19</v>
      </c>
      <c r="D661" s="248" t="s">
        <v>1079</v>
      </c>
      <c r="E661" s="19" t="s">
        <v>19</v>
      </c>
      <c r="F661" s="249">
        <v>0.9</v>
      </c>
      <c r="G661" s="36"/>
      <c r="H661" s="41"/>
    </row>
    <row r="662" spans="1:8" s="2" customFormat="1" ht="16.899999999999999" customHeight="1">
      <c r="A662" s="36"/>
      <c r="B662" s="41"/>
      <c r="C662" s="248" t="s">
        <v>19</v>
      </c>
      <c r="D662" s="248" t="s">
        <v>894</v>
      </c>
      <c r="E662" s="19" t="s">
        <v>19</v>
      </c>
      <c r="F662" s="249">
        <v>0</v>
      </c>
      <c r="G662" s="36"/>
      <c r="H662" s="41"/>
    </row>
    <row r="663" spans="1:8" s="2" customFormat="1" ht="16.899999999999999" customHeight="1">
      <c r="A663" s="36"/>
      <c r="B663" s="41"/>
      <c r="C663" s="248" t="s">
        <v>19</v>
      </c>
      <c r="D663" s="248" t="s">
        <v>1080</v>
      </c>
      <c r="E663" s="19" t="s">
        <v>19</v>
      </c>
      <c r="F663" s="249">
        <v>33.9</v>
      </c>
      <c r="G663" s="36"/>
      <c r="H663" s="41"/>
    </row>
    <row r="664" spans="1:8" s="2" customFormat="1" ht="16.899999999999999" customHeight="1">
      <c r="A664" s="36"/>
      <c r="B664" s="41"/>
      <c r="C664" s="248" t="s">
        <v>19</v>
      </c>
      <c r="D664" s="248" t="s">
        <v>897</v>
      </c>
      <c r="E664" s="19" t="s">
        <v>19</v>
      </c>
      <c r="F664" s="249">
        <v>0</v>
      </c>
      <c r="G664" s="36"/>
      <c r="H664" s="41"/>
    </row>
    <row r="665" spans="1:8" s="2" customFormat="1" ht="16.899999999999999" customHeight="1">
      <c r="A665" s="36"/>
      <c r="B665" s="41"/>
      <c r="C665" s="248" t="s">
        <v>19</v>
      </c>
      <c r="D665" s="248" t="s">
        <v>1081</v>
      </c>
      <c r="E665" s="19" t="s">
        <v>19</v>
      </c>
      <c r="F665" s="249">
        <v>15.7</v>
      </c>
      <c r="G665" s="36"/>
      <c r="H665" s="41"/>
    </row>
    <row r="666" spans="1:8" s="2" customFormat="1" ht="16.899999999999999" customHeight="1">
      <c r="A666" s="36"/>
      <c r="B666" s="41"/>
      <c r="C666" s="248" t="s">
        <v>19</v>
      </c>
      <c r="D666" s="248" t="s">
        <v>900</v>
      </c>
      <c r="E666" s="19" t="s">
        <v>19</v>
      </c>
      <c r="F666" s="249">
        <v>0</v>
      </c>
      <c r="G666" s="36"/>
      <c r="H666" s="41"/>
    </row>
    <row r="667" spans="1:8" s="2" customFormat="1" ht="16.899999999999999" customHeight="1">
      <c r="A667" s="36"/>
      <c r="B667" s="41"/>
      <c r="C667" s="248" t="s">
        <v>19</v>
      </c>
      <c r="D667" s="248" t="s">
        <v>1082</v>
      </c>
      <c r="E667" s="19" t="s">
        <v>19</v>
      </c>
      <c r="F667" s="249">
        <v>18.8</v>
      </c>
      <c r="G667" s="36"/>
      <c r="H667" s="41"/>
    </row>
    <row r="668" spans="1:8" s="2" customFormat="1" ht="16.899999999999999" customHeight="1">
      <c r="A668" s="36"/>
      <c r="B668" s="41"/>
      <c r="C668" s="248" t="s">
        <v>19</v>
      </c>
      <c r="D668" s="248" t="s">
        <v>320</v>
      </c>
      <c r="E668" s="19" t="s">
        <v>19</v>
      </c>
      <c r="F668" s="249">
        <v>302.7</v>
      </c>
      <c r="G668" s="36"/>
      <c r="H668" s="41"/>
    </row>
    <row r="669" spans="1:8" s="2" customFormat="1" ht="16.899999999999999" customHeight="1">
      <c r="A669" s="36"/>
      <c r="B669" s="41"/>
      <c r="C669" s="250" t="s">
        <v>886</v>
      </c>
      <c r="D669" s="36"/>
      <c r="E669" s="36"/>
      <c r="F669" s="36"/>
      <c r="G669" s="36"/>
      <c r="H669" s="41"/>
    </row>
    <row r="670" spans="1:8" s="2" customFormat="1" ht="16.899999999999999" customHeight="1">
      <c r="A670" s="36"/>
      <c r="B670" s="41"/>
      <c r="C670" s="248" t="s">
        <v>386</v>
      </c>
      <c r="D670" s="248" t="s">
        <v>1083</v>
      </c>
      <c r="E670" s="19" t="s">
        <v>88</v>
      </c>
      <c r="F670" s="249">
        <v>302.7</v>
      </c>
      <c r="G670" s="36"/>
      <c r="H670" s="41"/>
    </row>
    <row r="671" spans="1:8" s="2" customFormat="1" ht="7.35" customHeight="1">
      <c r="A671" s="36"/>
      <c r="B671" s="126"/>
      <c r="C671" s="127"/>
      <c r="D671" s="127"/>
      <c r="E671" s="127"/>
      <c r="F671" s="127"/>
      <c r="G671" s="127"/>
      <c r="H671" s="41"/>
    </row>
    <row r="672" spans="1:8" s="2" customFormat="1" ht="11.25">
      <c r="A672" s="36"/>
      <c r="B672" s="36"/>
      <c r="C672" s="36"/>
      <c r="D672" s="36"/>
      <c r="E672" s="36"/>
      <c r="F672" s="36"/>
      <c r="G672" s="36"/>
      <c r="H672" s="36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s="1" customFormat="1" ht="37.5" customHeight="1"/>
    <row r="2" spans="2:11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6" customFormat="1" ht="45" customHeight="1">
      <c r="B3" s="255"/>
      <c r="C3" s="391" t="s">
        <v>1084</v>
      </c>
      <c r="D3" s="391"/>
      <c r="E3" s="391"/>
      <c r="F3" s="391"/>
      <c r="G3" s="391"/>
      <c r="H3" s="391"/>
      <c r="I3" s="391"/>
      <c r="J3" s="391"/>
      <c r="K3" s="256"/>
    </row>
    <row r="4" spans="2:11" s="1" customFormat="1" ht="25.5" customHeight="1">
      <c r="B4" s="257"/>
      <c r="C4" s="390" t="s">
        <v>1085</v>
      </c>
      <c r="D4" s="390"/>
      <c r="E4" s="390"/>
      <c r="F4" s="390"/>
      <c r="G4" s="390"/>
      <c r="H4" s="390"/>
      <c r="I4" s="390"/>
      <c r="J4" s="390"/>
      <c r="K4" s="258"/>
    </row>
    <row r="5" spans="2:11" s="1" customFormat="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s="1" customFormat="1" ht="15" customHeight="1">
      <c r="B6" s="257"/>
      <c r="C6" s="389" t="s">
        <v>1086</v>
      </c>
      <c r="D6" s="389"/>
      <c r="E6" s="389"/>
      <c r="F6" s="389"/>
      <c r="G6" s="389"/>
      <c r="H6" s="389"/>
      <c r="I6" s="389"/>
      <c r="J6" s="389"/>
      <c r="K6" s="258"/>
    </row>
    <row r="7" spans="2:11" s="1" customFormat="1" ht="15" customHeight="1">
      <c r="B7" s="261"/>
      <c r="C7" s="389" t="s">
        <v>1087</v>
      </c>
      <c r="D7" s="389"/>
      <c r="E7" s="389"/>
      <c r="F7" s="389"/>
      <c r="G7" s="389"/>
      <c r="H7" s="389"/>
      <c r="I7" s="389"/>
      <c r="J7" s="389"/>
      <c r="K7" s="258"/>
    </row>
    <row r="8" spans="2:11" s="1" customFormat="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s="1" customFormat="1" ht="15" customHeight="1">
      <c r="B9" s="261"/>
      <c r="C9" s="389" t="s">
        <v>1088</v>
      </c>
      <c r="D9" s="389"/>
      <c r="E9" s="389"/>
      <c r="F9" s="389"/>
      <c r="G9" s="389"/>
      <c r="H9" s="389"/>
      <c r="I9" s="389"/>
      <c r="J9" s="389"/>
      <c r="K9" s="258"/>
    </row>
    <row r="10" spans="2:11" s="1" customFormat="1" ht="15" customHeight="1">
      <c r="B10" s="261"/>
      <c r="C10" s="260"/>
      <c r="D10" s="389" t="s">
        <v>1089</v>
      </c>
      <c r="E10" s="389"/>
      <c r="F10" s="389"/>
      <c r="G10" s="389"/>
      <c r="H10" s="389"/>
      <c r="I10" s="389"/>
      <c r="J10" s="389"/>
      <c r="K10" s="258"/>
    </row>
    <row r="11" spans="2:11" s="1" customFormat="1" ht="15" customHeight="1">
      <c r="B11" s="261"/>
      <c r="C11" s="262"/>
      <c r="D11" s="389" t="s">
        <v>1090</v>
      </c>
      <c r="E11" s="389"/>
      <c r="F11" s="389"/>
      <c r="G11" s="389"/>
      <c r="H11" s="389"/>
      <c r="I11" s="389"/>
      <c r="J11" s="389"/>
      <c r="K11" s="258"/>
    </row>
    <row r="12" spans="2:11" s="1" customFormat="1" ht="15" customHeight="1">
      <c r="B12" s="261"/>
      <c r="C12" s="262"/>
      <c r="D12" s="260"/>
      <c r="E12" s="260"/>
      <c r="F12" s="260"/>
      <c r="G12" s="260"/>
      <c r="H12" s="260"/>
      <c r="I12" s="260"/>
      <c r="J12" s="260"/>
      <c r="K12" s="258"/>
    </row>
    <row r="13" spans="2:11" s="1" customFormat="1" ht="15" customHeight="1">
      <c r="B13" s="261"/>
      <c r="C13" s="262"/>
      <c r="D13" s="263" t="s">
        <v>1091</v>
      </c>
      <c r="E13" s="260"/>
      <c r="F13" s="260"/>
      <c r="G13" s="260"/>
      <c r="H13" s="260"/>
      <c r="I13" s="260"/>
      <c r="J13" s="260"/>
      <c r="K13" s="258"/>
    </row>
    <row r="14" spans="2:11" s="1" customFormat="1" ht="12.75" customHeight="1">
      <c r="B14" s="261"/>
      <c r="C14" s="262"/>
      <c r="D14" s="262"/>
      <c r="E14" s="262"/>
      <c r="F14" s="262"/>
      <c r="G14" s="262"/>
      <c r="H14" s="262"/>
      <c r="I14" s="262"/>
      <c r="J14" s="262"/>
      <c r="K14" s="258"/>
    </row>
    <row r="15" spans="2:11" s="1" customFormat="1" ht="15" customHeight="1">
      <c r="B15" s="261"/>
      <c r="C15" s="262"/>
      <c r="D15" s="389" t="s">
        <v>1092</v>
      </c>
      <c r="E15" s="389"/>
      <c r="F15" s="389"/>
      <c r="G15" s="389"/>
      <c r="H15" s="389"/>
      <c r="I15" s="389"/>
      <c r="J15" s="389"/>
      <c r="K15" s="258"/>
    </row>
    <row r="16" spans="2:11" s="1" customFormat="1" ht="15" customHeight="1">
      <c r="B16" s="261"/>
      <c r="C16" s="262"/>
      <c r="D16" s="389" t="s">
        <v>1093</v>
      </c>
      <c r="E16" s="389"/>
      <c r="F16" s="389"/>
      <c r="G16" s="389"/>
      <c r="H16" s="389"/>
      <c r="I16" s="389"/>
      <c r="J16" s="389"/>
      <c r="K16" s="258"/>
    </row>
    <row r="17" spans="2:11" s="1" customFormat="1" ht="15" customHeight="1">
      <c r="B17" s="261"/>
      <c r="C17" s="262"/>
      <c r="D17" s="389" t="s">
        <v>1094</v>
      </c>
      <c r="E17" s="389"/>
      <c r="F17" s="389"/>
      <c r="G17" s="389"/>
      <c r="H17" s="389"/>
      <c r="I17" s="389"/>
      <c r="J17" s="389"/>
      <c r="K17" s="258"/>
    </row>
    <row r="18" spans="2:11" s="1" customFormat="1" ht="15" customHeight="1">
      <c r="B18" s="261"/>
      <c r="C18" s="262"/>
      <c r="D18" s="262"/>
      <c r="E18" s="264" t="s">
        <v>82</v>
      </c>
      <c r="F18" s="389" t="s">
        <v>1095</v>
      </c>
      <c r="G18" s="389"/>
      <c r="H18" s="389"/>
      <c r="I18" s="389"/>
      <c r="J18" s="389"/>
      <c r="K18" s="258"/>
    </row>
    <row r="19" spans="2:11" s="1" customFormat="1" ht="15" customHeight="1">
      <c r="B19" s="261"/>
      <c r="C19" s="262"/>
      <c r="D19" s="262"/>
      <c r="E19" s="264" t="s">
        <v>1096</v>
      </c>
      <c r="F19" s="389" t="s">
        <v>1097</v>
      </c>
      <c r="G19" s="389"/>
      <c r="H19" s="389"/>
      <c r="I19" s="389"/>
      <c r="J19" s="389"/>
      <c r="K19" s="258"/>
    </row>
    <row r="20" spans="2:11" s="1" customFormat="1" ht="15" customHeight="1">
      <c r="B20" s="261"/>
      <c r="C20" s="262"/>
      <c r="D20" s="262"/>
      <c r="E20" s="264" t="s">
        <v>1098</v>
      </c>
      <c r="F20" s="389" t="s">
        <v>1099</v>
      </c>
      <c r="G20" s="389"/>
      <c r="H20" s="389"/>
      <c r="I20" s="389"/>
      <c r="J20" s="389"/>
      <c r="K20" s="258"/>
    </row>
    <row r="21" spans="2:11" s="1" customFormat="1" ht="15" customHeight="1">
      <c r="B21" s="261"/>
      <c r="C21" s="262"/>
      <c r="D21" s="262"/>
      <c r="E21" s="264" t="s">
        <v>1100</v>
      </c>
      <c r="F21" s="389" t="s">
        <v>1101</v>
      </c>
      <c r="G21" s="389"/>
      <c r="H21" s="389"/>
      <c r="I21" s="389"/>
      <c r="J21" s="389"/>
      <c r="K21" s="258"/>
    </row>
    <row r="22" spans="2:11" s="1" customFormat="1" ht="15" customHeight="1">
      <c r="B22" s="261"/>
      <c r="C22" s="262"/>
      <c r="D22" s="262"/>
      <c r="E22" s="264" t="s">
        <v>1102</v>
      </c>
      <c r="F22" s="389" t="s">
        <v>1103</v>
      </c>
      <c r="G22" s="389"/>
      <c r="H22" s="389"/>
      <c r="I22" s="389"/>
      <c r="J22" s="389"/>
      <c r="K22" s="258"/>
    </row>
    <row r="23" spans="2:11" s="1" customFormat="1" ht="15" customHeight="1">
      <c r="B23" s="261"/>
      <c r="C23" s="262"/>
      <c r="D23" s="262"/>
      <c r="E23" s="264" t="s">
        <v>1104</v>
      </c>
      <c r="F23" s="389" t="s">
        <v>1105</v>
      </c>
      <c r="G23" s="389"/>
      <c r="H23" s="389"/>
      <c r="I23" s="389"/>
      <c r="J23" s="389"/>
      <c r="K23" s="258"/>
    </row>
    <row r="24" spans="2:11" s="1" customFormat="1" ht="12.75" customHeight="1">
      <c r="B24" s="261"/>
      <c r="C24" s="262"/>
      <c r="D24" s="262"/>
      <c r="E24" s="262"/>
      <c r="F24" s="262"/>
      <c r="G24" s="262"/>
      <c r="H24" s="262"/>
      <c r="I24" s="262"/>
      <c r="J24" s="262"/>
      <c r="K24" s="258"/>
    </row>
    <row r="25" spans="2:11" s="1" customFormat="1" ht="15" customHeight="1">
      <c r="B25" s="261"/>
      <c r="C25" s="389" t="s">
        <v>1106</v>
      </c>
      <c r="D25" s="389"/>
      <c r="E25" s="389"/>
      <c r="F25" s="389"/>
      <c r="G25" s="389"/>
      <c r="H25" s="389"/>
      <c r="I25" s="389"/>
      <c r="J25" s="389"/>
      <c r="K25" s="258"/>
    </row>
    <row r="26" spans="2:11" s="1" customFormat="1" ht="15" customHeight="1">
      <c r="B26" s="261"/>
      <c r="C26" s="389" t="s">
        <v>1107</v>
      </c>
      <c r="D26" s="389"/>
      <c r="E26" s="389"/>
      <c r="F26" s="389"/>
      <c r="G26" s="389"/>
      <c r="H26" s="389"/>
      <c r="I26" s="389"/>
      <c r="J26" s="389"/>
      <c r="K26" s="258"/>
    </row>
    <row r="27" spans="2:11" s="1" customFormat="1" ht="15" customHeight="1">
      <c r="B27" s="261"/>
      <c r="C27" s="260"/>
      <c r="D27" s="389" t="s">
        <v>1108</v>
      </c>
      <c r="E27" s="389"/>
      <c r="F27" s="389"/>
      <c r="G27" s="389"/>
      <c r="H27" s="389"/>
      <c r="I27" s="389"/>
      <c r="J27" s="389"/>
      <c r="K27" s="258"/>
    </row>
    <row r="28" spans="2:11" s="1" customFormat="1" ht="15" customHeight="1">
      <c r="B28" s="261"/>
      <c r="C28" s="262"/>
      <c r="D28" s="389" t="s">
        <v>1109</v>
      </c>
      <c r="E28" s="389"/>
      <c r="F28" s="389"/>
      <c r="G28" s="389"/>
      <c r="H28" s="389"/>
      <c r="I28" s="389"/>
      <c r="J28" s="389"/>
      <c r="K28" s="258"/>
    </row>
    <row r="29" spans="2:11" s="1" customFormat="1" ht="12.75" customHeight="1">
      <c r="B29" s="261"/>
      <c r="C29" s="262"/>
      <c r="D29" s="262"/>
      <c r="E29" s="262"/>
      <c r="F29" s="262"/>
      <c r="G29" s="262"/>
      <c r="H29" s="262"/>
      <c r="I29" s="262"/>
      <c r="J29" s="262"/>
      <c r="K29" s="258"/>
    </row>
    <row r="30" spans="2:11" s="1" customFormat="1" ht="15" customHeight="1">
      <c r="B30" s="261"/>
      <c r="C30" s="262"/>
      <c r="D30" s="389" t="s">
        <v>1110</v>
      </c>
      <c r="E30" s="389"/>
      <c r="F30" s="389"/>
      <c r="G30" s="389"/>
      <c r="H30" s="389"/>
      <c r="I30" s="389"/>
      <c r="J30" s="389"/>
      <c r="K30" s="258"/>
    </row>
    <row r="31" spans="2:11" s="1" customFormat="1" ht="15" customHeight="1">
      <c r="B31" s="261"/>
      <c r="C31" s="262"/>
      <c r="D31" s="389" t="s">
        <v>1111</v>
      </c>
      <c r="E31" s="389"/>
      <c r="F31" s="389"/>
      <c r="G31" s="389"/>
      <c r="H31" s="389"/>
      <c r="I31" s="389"/>
      <c r="J31" s="389"/>
      <c r="K31" s="258"/>
    </row>
    <row r="32" spans="2:11" s="1" customFormat="1" ht="12.75" customHeight="1">
      <c r="B32" s="261"/>
      <c r="C32" s="262"/>
      <c r="D32" s="262"/>
      <c r="E32" s="262"/>
      <c r="F32" s="262"/>
      <c r="G32" s="262"/>
      <c r="H32" s="262"/>
      <c r="I32" s="262"/>
      <c r="J32" s="262"/>
      <c r="K32" s="258"/>
    </row>
    <row r="33" spans="2:11" s="1" customFormat="1" ht="15" customHeight="1">
      <c r="B33" s="261"/>
      <c r="C33" s="262"/>
      <c r="D33" s="389" t="s">
        <v>1112</v>
      </c>
      <c r="E33" s="389"/>
      <c r="F33" s="389"/>
      <c r="G33" s="389"/>
      <c r="H33" s="389"/>
      <c r="I33" s="389"/>
      <c r="J33" s="389"/>
      <c r="K33" s="258"/>
    </row>
    <row r="34" spans="2:11" s="1" customFormat="1" ht="15" customHeight="1">
      <c r="B34" s="261"/>
      <c r="C34" s="262"/>
      <c r="D34" s="389" t="s">
        <v>1113</v>
      </c>
      <c r="E34" s="389"/>
      <c r="F34" s="389"/>
      <c r="G34" s="389"/>
      <c r="H34" s="389"/>
      <c r="I34" s="389"/>
      <c r="J34" s="389"/>
      <c r="K34" s="258"/>
    </row>
    <row r="35" spans="2:11" s="1" customFormat="1" ht="15" customHeight="1">
      <c r="B35" s="261"/>
      <c r="C35" s="262"/>
      <c r="D35" s="389" t="s">
        <v>1114</v>
      </c>
      <c r="E35" s="389"/>
      <c r="F35" s="389"/>
      <c r="G35" s="389"/>
      <c r="H35" s="389"/>
      <c r="I35" s="389"/>
      <c r="J35" s="389"/>
      <c r="K35" s="258"/>
    </row>
    <row r="36" spans="2:11" s="1" customFormat="1" ht="15" customHeight="1">
      <c r="B36" s="261"/>
      <c r="C36" s="262"/>
      <c r="D36" s="260"/>
      <c r="E36" s="263" t="s">
        <v>198</v>
      </c>
      <c r="F36" s="260"/>
      <c r="G36" s="389" t="s">
        <v>1115</v>
      </c>
      <c r="H36" s="389"/>
      <c r="I36" s="389"/>
      <c r="J36" s="389"/>
      <c r="K36" s="258"/>
    </row>
    <row r="37" spans="2:11" s="1" customFormat="1" ht="30.75" customHeight="1">
      <c r="B37" s="261"/>
      <c r="C37" s="262"/>
      <c r="D37" s="260"/>
      <c r="E37" s="263" t="s">
        <v>1116</v>
      </c>
      <c r="F37" s="260"/>
      <c r="G37" s="389" t="s">
        <v>1117</v>
      </c>
      <c r="H37" s="389"/>
      <c r="I37" s="389"/>
      <c r="J37" s="389"/>
      <c r="K37" s="258"/>
    </row>
    <row r="38" spans="2:11" s="1" customFormat="1" ht="15" customHeight="1">
      <c r="B38" s="261"/>
      <c r="C38" s="262"/>
      <c r="D38" s="260"/>
      <c r="E38" s="263" t="s">
        <v>56</v>
      </c>
      <c r="F38" s="260"/>
      <c r="G38" s="389" t="s">
        <v>1118</v>
      </c>
      <c r="H38" s="389"/>
      <c r="I38" s="389"/>
      <c r="J38" s="389"/>
      <c r="K38" s="258"/>
    </row>
    <row r="39" spans="2:11" s="1" customFormat="1" ht="15" customHeight="1">
      <c r="B39" s="261"/>
      <c r="C39" s="262"/>
      <c r="D39" s="260"/>
      <c r="E39" s="263" t="s">
        <v>57</v>
      </c>
      <c r="F39" s="260"/>
      <c r="G39" s="389" t="s">
        <v>1119</v>
      </c>
      <c r="H39" s="389"/>
      <c r="I39" s="389"/>
      <c r="J39" s="389"/>
      <c r="K39" s="258"/>
    </row>
    <row r="40" spans="2:11" s="1" customFormat="1" ht="15" customHeight="1">
      <c r="B40" s="261"/>
      <c r="C40" s="262"/>
      <c r="D40" s="260"/>
      <c r="E40" s="263" t="s">
        <v>199</v>
      </c>
      <c r="F40" s="260"/>
      <c r="G40" s="389" t="s">
        <v>1120</v>
      </c>
      <c r="H40" s="389"/>
      <c r="I40" s="389"/>
      <c r="J40" s="389"/>
      <c r="K40" s="258"/>
    </row>
    <row r="41" spans="2:11" s="1" customFormat="1" ht="15" customHeight="1">
      <c r="B41" s="261"/>
      <c r="C41" s="262"/>
      <c r="D41" s="260"/>
      <c r="E41" s="263" t="s">
        <v>200</v>
      </c>
      <c r="F41" s="260"/>
      <c r="G41" s="389" t="s">
        <v>1121</v>
      </c>
      <c r="H41" s="389"/>
      <c r="I41" s="389"/>
      <c r="J41" s="389"/>
      <c r="K41" s="258"/>
    </row>
    <row r="42" spans="2:11" s="1" customFormat="1" ht="15" customHeight="1">
      <c r="B42" s="261"/>
      <c r="C42" s="262"/>
      <c r="D42" s="260"/>
      <c r="E42" s="263" t="s">
        <v>1122</v>
      </c>
      <c r="F42" s="260"/>
      <c r="G42" s="389" t="s">
        <v>1123</v>
      </c>
      <c r="H42" s="389"/>
      <c r="I42" s="389"/>
      <c r="J42" s="389"/>
      <c r="K42" s="258"/>
    </row>
    <row r="43" spans="2:11" s="1" customFormat="1" ht="15" customHeight="1">
      <c r="B43" s="261"/>
      <c r="C43" s="262"/>
      <c r="D43" s="260"/>
      <c r="E43" s="263"/>
      <c r="F43" s="260"/>
      <c r="G43" s="389" t="s">
        <v>1124</v>
      </c>
      <c r="H43" s="389"/>
      <c r="I43" s="389"/>
      <c r="J43" s="389"/>
      <c r="K43" s="258"/>
    </row>
    <row r="44" spans="2:11" s="1" customFormat="1" ht="15" customHeight="1">
      <c r="B44" s="261"/>
      <c r="C44" s="262"/>
      <c r="D44" s="260"/>
      <c r="E44" s="263" t="s">
        <v>1125</v>
      </c>
      <c r="F44" s="260"/>
      <c r="G44" s="389" t="s">
        <v>1126</v>
      </c>
      <c r="H44" s="389"/>
      <c r="I44" s="389"/>
      <c r="J44" s="389"/>
      <c r="K44" s="258"/>
    </row>
    <row r="45" spans="2:11" s="1" customFormat="1" ht="15" customHeight="1">
      <c r="B45" s="261"/>
      <c r="C45" s="262"/>
      <c r="D45" s="260"/>
      <c r="E45" s="263" t="s">
        <v>202</v>
      </c>
      <c r="F45" s="260"/>
      <c r="G45" s="389" t="s">
        <v>1127</v>
      </c>
      <c r="H45" s="389"/>
      <c r="I45" s="389"/>
      <c r="J45" s="389"/>
      <c r="K45" s="258"/>
    </row>
    <row r="46" spans="2:11" s="1" customFormat="1" ht="12.75" customHeight="1">
      <c r="B46" s="261"/>
      <c r="C46" s="262"/>
      <c r="D46" s="260"/>
      <c r="E46" s="260"/>
      <c r="F46" s="260"/>
      <c r="G46" s="260"/>
      <c r="H46" s="260"/>
      <c r="I46" s="260"/>
      <c r="J46" s="260"/>
      <c r="K46" s="258"/>
    </row>
    <row r="47" spans="2:11" s="1" customFormat="1" ht="15" customHeight="1">
      <c r="B47" s="261"/>
      <c r="C47" s="262"/>
      <c r="D47" s="389" t="s">
        <v>1128</v>
      </c>
      <c r="E47" s="389"/>
      <c r="F47" s="389"/>
      <c r="G47" s="389"/>
      <c r="H47" s="389"/>
      <c r="I47" s="389"/>
      <c r="J47" s="389"/>
      <c r="K47" s="258"/>
    </row>
    <row r="48" spans="2:11" s="1" customFormat="1" ht="15" customHeight="1">
      <c r="B48" s="261"/>
      <c r="C48" s="262"/>
      <c r="D48" s="262"/>
      <c r="E48" s="389" t="s">
        <v>1129</v>
      </c>
      <c r="F48" s="389"/>
      <c r="G48" s="389"/>
      <c r="H48" s="389"/>
      <c r="I48" s="389"/>
      <c r="J48" s="389"/>
      <c r="K48" s="258"/>
    </row>
    <row r="49" spans="2:11" s="1" customFormat="1" ht="15" customHeight="1">
      <c r="B49" s="261"/>
      <c r="C49" s="262"/>
      <c r="D49" s="262"/>
      <c r="E49" s="389" t="s">
        <v>1130</v>
      </c>
      <c r="F49" s="389"/>
      <c r="G49" s="389"/>
      <c r="H49" s="389"/>
      <c r="I49" s="389"/>
      <c r="J49" s="389"/>
      <c r="K49" s="258"/>
    </row>
    <row r="50" spans="2:11" s="1" customFormat="1" ht="15" customHeight="1">
      <c r="B50" s="261"/>
      <c r="C50" s="262"/>
      <c r="D50" s="262"/>
      <c r="E50" s="389" t="s">
        <v>1131</v>
      </c>
      <c r="F50" s="389"/>
      <c r="G50" s="389"/>
      <c r="H50" s="389"/>
      <c r="I50" s="389"/>
      <c r="J50" s="389"/>
      <c r="K50" s="258"/>
    </row>
    <row r="51" spans="2:11" s="1" customFormat="1" ht="15" customHeight="1">
      <c r="B51" s="261"/>
      <c r="C51" s="262"/>
      <c r="D51" s="389" t="s">
        <v>1132</v>
      </c>
      <c r="E51" s="389"/>
      <c r="F51" s="389"/>
      <c r="G51" s="389"/>
      <c r="H51" s="389"/>
      <c r="I51" s="389"/>
      <c r="J51" s="389"/>
      <c r="K51" s="258"/>
    </row>
    <row r="52" spans="2:11" s="1" customFormat="1" ht="25.5" customHeight="1">
      <c r="B52" s="257"/>
      <c r="C52" s="390" t="s">
        <v>1133</v>
      </c>
      <c r="D52" s="390"/>
      <c r="E52" s="390"/>
      <c r="F52" s="390"/>
      <c r="G52" s="390"/>
      <c r="H52" s="390"/>
      <c r="I52" s="390"/>
      <c r="J52" s="390"/>
      <c r="K52" s="258"/>
    </row>
    <row r="53" spans="2:11" s="1" customFormat="1" ht="5.25" customHeight="1">
      <c r="B53" s="257"/>
      <c r="C53" s="259"/>
      <c r="D53" s="259"/>
      <c r="E53" s="259"/>
      <c r="F53" s="259"/>
      <c r="G53" s="259"/>
      <c r="H53" s="259"/>
      <c r="I53" s="259"/>
      <c r="J53" s="259"/>
      <c r="K53" s="258"/>
    </row>
    <row r="54" spans="2:11" s="1" customFormat="1" ht="15" customHeight="1">
      <c r="B54" s="257"/>
      <c r="C54" s="389" t="s">
        <v>1134</v>
      </c>
      <c r="D54" s="389"/>
      <c r="E54" s="389"/>
      <c r="F54" s="389"/>
      <c r="G54" s="389"/>
      <c r="H54" s="389"/>
      <c r="I54" s="389"/>
      <c r="J54" s="389"/>
      <c r="K54" s="258"/>
    </row>
    <row r="55" spans="2:11" s="1" customFormat="1" ht="15" customHeight="1">
      <c r="B55" s="257"/>
      <c r="C55" s="389" t="s">
        <v>1135</v>
      </c>
      <c r="D55" s="389"/>
      <c r="E55" s="389"/>
      <c r="F55" s="389"/>
      <c r="G55" s="389"/>
      <c r="H55" s="389"/>
      <c r="I55" s="389"/>
      <c r="J55" s="389"/>
      <c r="K55" s="258"/>
    </row>
    <row r="56" spans="2:11" s="1" customFormat="1" ht="12.75" customHeight="1">
      <c r="B56" s="257"/>
      <c r="C56" s="260"/>
      <c r="D56" s="260"/>
      <c r="E56" s="260"/>
      <c r="F56" s="260"/>
      <c r="G56" s="260"/>
      <c r="H56" s="260"/>
      <c r="I56" s="260"/>
      <c r="J56" s="260"/>
      <c r="K56" s="258"/>
    </row>
    <row r="57" spans="2:11" s="1" customFormat="1" ht="15" customHeight="1">
      <c r="B57" s="257"/>
      <c r="C57" s="389" t="s">
        <v>1136</v>
      </c>
      <c r="D57" s="389"/>
      <c r="E57" s="389"/>
      <c r="F57" s="389"/>
      <c r="G57" s="389"/>
      <c r="H57" s="389"/>
      <c r="I57" s="389"/>
      <c r="J57" s="389"/>
      <c r="K57" s="258"/>
    </row>
    <row r="58" spans="2:11" s="1" customFormat="1" ht="15" customHeight="1">
      <c r="B58" s="257"/>
      <c r="C58" s="262"/>
      <c r="D58" s="389" t="s">
        <v>1137</v>
      </c>
      <c r="E58" s="389"/>
      <c r="F58" s="389"/>
      <c r="G58" s="389"/>
      <c r="H58" s="389"/>
      <c r="I58" s="389"/>
      <c r="J58" s="389"/>
      <c r="K58" s="258"/>
    </row>
    <row r="59" spans="2:11" s="1" customFormat="1" ht="15" customHeight="1">
      <c r="B59" s="257"/>
      <c r="C59" s="262"/>
      <c r="D59" s="389" t="s">
        <v>1138</v>
      </c>
      <c r="E59" s="389"/>
      <c r="F59" s="389"/>
      <c r="G59" s="389"/>
      <c r="H59" s="389"/>
      <c r="I59" s="389"/>
      <c r="J59" s="389"/>
      <c r="K59" s="258"/>
    </row>
    <row r="60" spans="2:11" s="1" customFormat="1" ht="15" customHeight="1">
      <c r="B60" s="257"/>
      <c r="C60" s="262"/>
      <c r="D60" s="389" t="s">
        <v>1139</v>
      </c>
      <c r="E60" s="389"/>
      <c r="F60" s="389"/>
      <c r="G60" s="389"/>
      <c r="H60" s="389"/>
      <c r="I60" s="389"/>
      <c r="J60" s="389"/>
      <c r="K60" s="258"/>
    </row>
    <row r="61" spans="2:11" s="1" customFormat="1" ht="15" customHeight="1">
      <c r="B61" s="257"/>
      <c r="C61" s="262"/>
      <c r="D61" s="389" t="s">
        <v>1140</v>
      </c>
      <c r="E61" s="389"/>
      <c r="F61" s="389"/>
      <c r="G61" s="389"/>
      <c r="H61" s="389"/>
      <c r="I61" s="389"/>
      <c r="J61" s="389"/>
      <c r="K61" s="258"/>
    </row>
    <row r="62" spans="2:11" s="1" customFormat="1" ht="15" customHeight="1">
      <c r="B62" s="257"/>
      <c r="C62" s="262"/>
      <c r="D62" s="392" t="s">
        <v>1141</v>
      </c>
      <c r="E62" s="392"/>
      <c r="F62" s="392"/>
      <c r="G62" s="392"/>
      <c r="H62" s="392"/>
      <c r="I62" s="392"/>
      <c r="J62" s="392"/>
      <c r="K62" s="258"/>
    </row>
    <row r="63" spans="2:11" s="1" customFormat="1" ht="15" customHeight="1">
      <c r="B63" s="257"/>
      <c r="C63" s="262"/>
      <c r="D63" s="389" t="s">
        <v>1142</v>
      </c>
      <c r="E63" s="389"/>
      <c r="F63" s="389"/>
      <c r="G63" s="389"/>
      <c r="H63" s="389"/>
      <c r="I63" s="389"/>
      <c r="J63" s="389"/>
      <c r="K63" s="258"/>
    </row>
    <row r="64" spans="2:11" s="1" customFormat="1" ht="12.75" customHeight="1">
      <c r="B64" s="257"/>
      <c r="C64" s="262"/>
      <c r="D64" s="262"/>
      <c r="E64" s="265"/>
      <c r="F64" s="262"/>
      <c r="G64" s="262"/>
      <c r="H64" s="262"/>
      <c r="I64" s="262"/>
      <c r="J64" s="262"/>
      <c r="K64" s="258"/>
    </row>
    <row r="65" spans="2:11" s="1" customFormat="1" ht="15" customHeight="1">
      <c r="B65" s="257"/>
      <c r="C65" s="262"/>
      <c r="D65" s="389" t="s">
        <v>1143</v>
      </c>
      <c r="E65" s="389"/>
      <c r="F65" s="389"/>
      <c r="G65" s="389"/>
      <c r="H65" s="389"/>
      <c r="I65" s="389"/>
      <c r="J65" s="389"/>
      <c r="K65" s="258"/>
    </row>
    <row r="66" spans="2:11" s="1" customFormat="1" ht="15" customHeight="1">
      <c r="B66" s="257"/>
      <c r="C66" s="262"/>
      <c r="D66" s="392" t="s">
        <v>1144</v>
      </c>
      <c r="E66" s="392"/>
      <c r="F66" s="392"/>
      <c r="G66" s="392"/>
      <c r="H66" s="392"/>
      <c r="I66" s="392"/>
      <c r="J66" s="392"/>
      <c r="K66" s="258"/>
    </row>
    <row r="67" spans="2:11" s="1" customFormat="1" ht="15" customHeight="1">
      <c r="B67" s="257"/>
      <c r="C67" s="262"/>
      <c r="D67" s="389" t="s">
        <v>1145</v>
      </c>
      <c r="E67" s="389"/>
      <c r="F67" s="389"/>
      <c r="G67" s="389"/>
      <c r="H67" s="389"/>
      <c r="I67" s="389"/>
      <c r="J67" s="389"/>
      <c r="K67" s="258"/>
    </row>
    <row r="68" spans="2:11" s="1" customFormat="1" ht="15" customHeight="1">
      <c r="B68" s="257"/>
      <c r="C68" s="262"/>
      <c r="D68" s="389" t="s">
        <v>1146</v>
      </c>
      <c r="E68" s="389"/>
      <c r="F68" s="389"/>
      <c r="G68" s="389"/>
      <c r="H68" s="389"/>
      <c r="I68" s="389"/>
      <c r="J68" s="389"/>
      <c r="K68" s="258"/>
    </row>
    <row r="69" spans="2:11" s="1" customFormat="1" ht="15" customHeight="1">
      <c r="B69" s="257"/>
      <c r="C69" s="262"/>
      <c r="D69" s="389" t="s">
        <v>1147</v>
      </c>
      <c r="E69" s="389"/>
      <c r="F69" s="389"/>
      <c r="G69" s="389"/>
      <c r="H69" s="389"/>
      <c r="I69" s="389"/>
      <c r="J69" s="389"/>
      <c r="K69" s="258"/>
    </row>
    <row r="70" spans="2:11" s="1" customFormat="1" ht="15" customHeight="1">
      <c r="B70" s="257"/>
      <c r="C70" s="262"/>
      <c r="D70" s="389" t="s">
        <v>1148</v>
      </c>
      <c r="E70" s="389"/>
      <c r="F70" s="389"/>
      <c r="G70" s="389"/>
      <c r="H70" s="389"/>
      <c r="I70" s="389"/>
      <c r="J70" s="389"/>
      <c r="K70" s="258"/>
    </row>
    <row r="71" spans="2:1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pans="2:11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pans="2:11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pans="2:11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pans="2:11" s="1" customFormat="1" ht="45" customHeight="1">
      <c r="B75" s="274"/>
      <c r="C75" s="393" t="s">
        <v>1149</v>
      </c>
      <c r="D75" s="393"/>
      <c r="E75" s="393"/>
      <c r="F75" s="393"/>
      <c r="G75" s="393"/>
      <c r="H75" s="393"/>
      <c r="I75" s="393"/>
      <c r="J75" s="393"/>
      <c r="K75" s="275"/>
    </row>
    <row r="76" spans="2:11" s="1" customFormat="1" ht="17.25" customHeight="1">
      <c r="B76" s="274"/>
      <c r="C76" s="276" t="s">
        <v>1150</v>
      </c>
      <c r="D76" s="276"/>
      <c r="E76" s="276"/>
      <c r="F76" s="276" t="s">
        <v>1151</v>
      </c>
      <c r="G76" s="277"/>
      <c r="H76" s="276" t="s">
        <v>57</v>
      </c>
      <c r="I76" s="276" t="s">
        <v>60</v>
      </c>
      <c r="J76" s="276" t="s">
        <v>1152</v>
      </c>
      <c r="K76" s="275"/>
    </row>
    <row r="77" spans="2:11" s="1" customFormat="1" ht="17.25" customHeight="1">
      <c r="B77" s="274"/>
      <c r="C77" s="278" t="s">
        <v>1153</v>
      </c>
      <c r="D77" s="278"/>
      <c r="E77" s="278"/>
      <c r="F77" s="279" t="s">
        <v>1154</v>
      </c>
      <c r="G77" s="280"/>
      <c r="H77" s="278"/>
      <c r="I77" s="278"/>
      <c r="J77" s="278" t="s">
        <v>1155</v>
      </c>
      <c r="K77" s="275"/>
    </row>
    <row r="78" spans="2:11" s="1" customFormat="1" ht="5.25" customHeight="1">
      <c r="B78" s="274"/>
      <c r="C78" s="281"/>
      <c r="D78" s="281"/>
      <c r="E78" s="281"/>
      <c r="F78" s="281"/>
      <c r="G78" s="282"/>
      <c r="H78" s="281"/>
      <c r="I78" s="281"/>
      <c r="J78" s="281"/>
      <c r="K78" s="275"/>
    </row>
    <row r="79" spans="2:11" s="1" customFormat="1" ht="15" customHeight="1">
      <c r="B79" s="274"/>
      <c r="C79" s="263" t="s">
        <v>56</v>
      </c>
      <c r="D79" s="283"/>
      <c r="E79" s="283"/>
      <c r="F79" s="284" t="s">
        <v>1156</v>
      </c>
      <c r="G79" s="285"/>
      <c r="H79" s="263" t="s">
        <v>1157</v>
      </c>
      <c r="I79" s="263" t="s">
        <v>1158</v>
      </c>
      <c r="J79" s="263">
        <v>20</v>
      </c>
      <c r="K79" s="275"/>
    </row>
    <row r="80" spans="2:11" s="1" customFormat="1" ht="15" customHeight="1">
      <c r="B80" s="274"/>
      <c r="C80" s="263" t="s">
        <v>1159</v>
      </c>
      <c r="D80" s="263"/>
      <c r="E80" s="263"/>
      <c r="F80" s="284" t="s">
        <v>1156</v>
      </c>
      <c r="G80" s="285"/>
      <c r="H80" s="263" t="s">
        <v>1160</v>
      </c>
      <c r="I80" s="263" t="s">
        <v>1158</v>
      </c>
      <c r="J80" s="263">
        <v>120</v>
      </c>
      <c r="K80" s="275"/>
    </row>
    <row r="81" spans="2:11" s="1" customFormat="1" ht="15" customHeight="1">
      <c r="B81" s="286"/>
      <c r="C81" s="263" t="s">
        <v>1161</v>
      </c>
      <c r="D81" s="263"/>
      <c r="E81" s="263"/>
      <c r="F81" s="284" t="s">
        <v>1162</v>
      </c>
      <c r="G81" s="285"/>
      <c r="H81" s="263" t="s">
        <v>1163</v>
      </c>
      <c r="I81" s="263" t="s">
        <v>1158</v>
      </c>
      <c r="J81" s="263">
        <v>50</v>
      </c>
      <c r="K81" s="275"/>
    </row>
    <row r="82" spans="2:11" s="1" customFormat="1" ht="15" customHeight="1">
      <c r="B82" s="286"/>
      <c r="C82" s="263" t="s">
        <v>1164</v>
      </c>
      <c r="D82" s="263"/>
      <c r="E82" s="263"/>
      <c r="F82" s="284" t="s">
        <v>1156</v>
      </c>
      <c r="G82" s="285"/>
      <c r="H82" s="263" t="s">
        <v>1165</v>
      </c>
      <c r="I82" s="263" t="s">
        <v>1166</v>
      </c>
      <c r="J82" s="263"/>
      <c r="K82" s="275"/>
    </row>
    <row r="83" spans="2:11" s="1" customFormat="1" ht="15" customHeight="1">
      <c r="B83" s="286"/>
      <c r="C83" s="287" t="s">
        <v>1167</v>
      </c>
      <c r="D83" s="287"/>
      <c r="E83" s="287"/>
      <c r="F83" s="288" t="s">
        <v>1162</v>
      </c>
      <c r="G83" s="287"/>
      <c r="H83" s="287" t="s">
        <v>1168</v>
      </c>
      <c r="I83" s="287" t="s">
        <v>1158</v>
      </c>
      <c r="J83" s="287">
        <v>15</v>
      </c>
      <c r="K83" s="275"/>
    </row>
    <row r="84" spans="2:11" s="1" customFormat="1" ht="15" customHeight="1">
      <c r="B84" s="286"/>
      <c r="C84" s="287" t="s">
        <v>1169</v>
      </c>
      <c r="D84" s="287"/>
      <c r="E84" s="287"/>
      <c r="F84" s="288" t="s">
        <v>1162</v>
      </c>
      <c r="G84" s="287"/>
      <c r="H84" s="287" t="s">
        <v>1170</v>
      </c>
      <c r="I84" s="287" t="s">
        <v>1158</v>
      </c>
      <c r="J84" s="287">
        <v>15</v>
      </c>
      <c r="K84" s="275"/>
    </row>
    <row r="85" spans="2:11" s="1" customFormat="1" ht="15" customHeight="1">
      <c r="B85" s="286"/>
      <c r="C85" s="287" t="s">
        <v>1171</v>
      </c>
      <c r="D85" s="287"/>
      <c r="E85" s="287"/>
      <c r="F85" s="288" t="s">
        <v>1162</v>
      </c>
      <c r="G85" s="287"/>
      <c r="H85" s="287" t="s">
        <v>1172</v>
      </c>
      <c r="I85" s="287" t="s">
        <v>1158</v>
      </c>
      <c r="J85" s="287">
        <v>20</v>
      </c>
      <c r="K85" s="275"/>
    </row>
    <row r="86" spans="2:11" s="1" customFormat="1" ht="15" customHeight="1">
      <c r="B86" s="286"/>
      <c r="C86" s="287" t="s">
        <v>1173</v>
      </c>
      <c r="D86" s="287"/>
      <c r="E86" s="287"/>
      <c r="F86" s="288" t="s">
        <v>1162</v>
      </c>
      <c r="G86" s="287"/>
      <c r="H86" s="287" t="s">
        <v>1174</v>
      </c>
      <c r="I86" s="287" t="s">
        <v>1158</v>
      </c>
      <c r="J86" s="287">
        <v>20</v>
      </c>
      <c r="K86" s="275"/>
    </row>
    <row r="87" spans="2:11" s="1" customFormat="1" ht="15" customHeight="1">
      <c r="B87" s="286"/>
      <c r="C87" s="263" t="s">
        <v>1175</v>
      </c>
      <c r="D87" s="263"/>
      <c r="E87" s="263"/>
      <c r="F87" s="284" t="s">
        <v>1162</v>
      </c>
      <c r="G87" s="285"/>
      <c r="H87" s="263" t="s">
        <v>1176</v>
      </c>
      <c r="I87" s="263" t="s">
        <v>1158</v>
      </c>
      <c r="J87" s="263">
        <v>50</v>
      </c>
      <c r="K87" s="275"/>
    </row>
    <row r="88" spans="2:11" s="1" customFormat="1" ht="15" customHeight="1">
      <c r="B88" s="286"/>
      <c r="C88" s="263" t="s">
        <v>1177</v>
      </c>
      <c r="D88" s="263"/>
      <c r="E88" s="263"/>
      <c r="F88" s="284" t="s">
        <v>1162</v>
      </c>
      <c r="G88" s="285"/>
      <c r="H88" s="263" t="s">
        <v>1178</v>
      </c>
      <c r="I88" s="263" t="s">
        <v>1158</v>
      </c>
      <c r="J88" s="263">
        <v>20</v>
      </c>
      <c r="K88" s="275"/>
    </row>
    <row r="89" spans="2:11" s="1" customFormat="1" ht="15" customHeight="1">
      <c r="B89" s="286"/>
      <c r="C89" s="263" t="s">
        <v>1179</v>
      </c>
      <c r="D89" s="263"/>
      <c r="E89" s="263"/>
      <c r="F89" s="284" t="s">
        <v>1162</v>
      </c>
      <c r="G89" s="285"/>
      <c r="H89" s="263" t="s">
        <v>1180</v>
      </c>
      <c r="I89" s="263" t="s">
        <v>1158</v>
      </c>
      <c r="J89" s="263">
        <v>20</v>
      </c>
      <c r="K89" s="275"/>
    </row>
    <row r="90" spans="2:11" s="1" customFormat="1" ht="15" customHeight="1">
      <c r="B90" s="286"/>
      <c r="C90" s="263" t="s">
        <v>1181</v>
      </c>
      <c r="D90" s="263"/>
      <c r="E90" s="263"/>
      <c r="F90" s="284" t="s">
        <v>1162</v>
      </c>
      <c r="G90" s="285"/>
      <c r="H90" s="263" t="s">
        <v>1182</v>
      </c>
      <c r="I90" s="263" t="s">
        <v>1158</v>
      </c>
      <c r="J90" s="263">
        <v>50</v>
      </c>
      <c r="K90" s="275"/>
    </row>
    <row r="91" spans="2:11" s="1" customFormat="1" ht="15" customHeight="1">
      <c r="B91" s="286"/>
      <c r="C91" s="263" t="s">
        <v>1183</v>
      </c>
      <c r="D91" s="263"/>
      <c r="E91" s="263"/>
      <c r="F91" s="284" t="s">
        <v>1162</v>
      </c>
      <c r="G91" s="285"/>
      <c r="H91" s="263" t="s">
        <v>1183</v>
      </c>
      <c r="I91" s="263" t="s">
        <v>1158</v>
      </c>
      <c r="J91" s="263">
        <v>50</v>
      </c>
      <c r="K91" s="275"/>
    </row>
    <row r="92" spans="2:11" s="1" customFormat="1" ht="15" customHeight="1">
      <c r="B92" s="286"/>
      <c r="C92" s="263" t="s">
        <v>1184</v>
      </c>
      <c r="D92" s="263"/>
      <c r="E92" s="263"/>
      <c r="F92" s="284" t="s">
        <v>1162</v>
      </c>
      <c r="G92" s="285"/>
      <c r="H92" s="263" t="s">
        <v>1185</v>
      </c>
      <c r="I92" s="263" t="s">
        <v>1158</v>
      </c>
      <c r="J92" s="263">
        <v>255</v>
      </c>
      <c r="K92" s="275"/>
    </row>
    <row r="93" spans="2:11" s="1" customFormat="1" ht="15" customHeight="1">
      <c r="B93" s="286"/>
      <c r="C93" s="263" t="s">
        <v>1186</v>
      </c>
      <c r="D93" s="263"/>
      <c r="E93" s="263"/>
      <c r="F93" s="284" t="s">
        <v>1156</v>
      </c>
      <c r="G93" s="285"/>
      <c r="H93" s="263" t="s">
        <v>1187</v>
      </c>
      <c r="I93" s="263" t="s">
        <v>1188</v>
      </c>
      <c r="J93" s="263"/>
      <c r="K93" s="275"/>
    </row>
    <row r="94" spans="2:11" s="1" customFormat="1" ht="15" customHeight="1">
      <c r="B94" s="286"/>
      <c r="C94" s="263" t="s">
        <v>1189</v>
      </c>
      <c r="D94" s="263"/>
      <c r="E94" s="263"/>
      <c r="F94" s="284" t="s">
        <v>1156</v>
      </c>
      <c r="G94" s="285"/>
      <c r="H94" s="263" t="s">
        <v>1190</v>
      </c>
      <c r="I94" s="263" t="s">
        <v>1191</v>
      </c>
      <c r="J94" s="263"/>
      <c r="K94" s="275"/>
    </row>
    <row r="95" spans="2:11" s="1" customFormat="1" ht="15" customHeight="1">
      <c r="B95" s="286"/>
      <c r="C95" s="263" t="s">
        <v>1192</v>
      </c>
      <c r="D95" s="263"/>
      <c r="E95" s="263"/>
      <c r="F95" s="284" t="s">
        <v>1156</v>
      </c>
      <c r="G95" s="285"/>
      <c r="H95" s="263" t="s">
        <v>1192</v>
      </c>
      <c r="I95" s="263" t="s">
        <v>1191</v>
      </c>
      <c r="J95" s="263"/>
      <c r="K95" s="275"/>
    </row>
    <row r="96" spans="2:11" s="1" customFormat="1" ht="15" customHeight="1">
      <c r="B96" s="286"/>
      <c r="C96" s="263" t="s">
        <v>41</v>
      </c>
      <c r="D96" s="263"/>
      <c r="E96" s="263"/>
      <c r="F96" s="284" t="s">
        <v>1156</v>
      </c>
      <c r="G96" s="285"/>
      <c r="H96" s="263" t="s">
        <v>1193</v>
      </c>
      <c r="I96" s="263" t="s">
        <v>1191</v>
      </c>
      <c r="J96" s="263"/>
      <c r="K96" s="275"/>
    </row>
    <row r="97" spans="2:11" s="1" customFormat="1" ht="15" customHeight="1">
      <c r="B97" s="286"/>
      <c r="C97" s="263" t="s">
        <v>51</v>
      </c>
      <c r="D97" s="263"/>
      <c r="E97" s="263"/>
      <c r="F97" s="284" t="s">
        <v>1156</v>
      </c>
      <c r="G97" s="285"/>
      <c r="H97" s="263" t="s">
        <v>1194</v>
      </c>
      <c r="I97" s="263" t="s">
        <v>1191</v>
      </c>
      <c r="J97" s="263"/>
      <c r="K97" s="275"/>
    </row>
    <row r="98" spans="2:11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pans="2:11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pans="2:11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pans="2:1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pans="2:11" s="1" customFormat="1" ht="45" customHeight="1">
      <c r="B102" s="274"/>
      <c r="C102" s="393" t="s">
        <v>1195</v>
      </c>
      <c r="D102" s="393"/>
      <c r="E102" s="393"/>
      <c r="F102" s="393"/>
      <c r="G102" s="393"/>
      <c r="H102" s="393"/>
      <c r="I102" s="393"/>
      <c r="J102" s="393"/>
      <c r="K102" s="275"/>
    </row>
    <row r="103" spans="2:11" s="1" customFormat="1" ht="17.25" customHeight="1">
      <c r="B103" s="274"/>
      <c r="C103" s="276" t="s">
        <v>1150</v>
      </c>
      <c r="D103" s="276"/>
      <c r="E103" s="276"/>
      <c r="F103" s="276" t="s">
        <v>1151</v>
      </c>
      <c r="G103" s="277"/>
      <c r="H103" s="276" t="s">
        <v>57</v>
      </c>
      <c r="I103" s="276" t="s">
        <v>60</v>
      </c>
      <c r="J103" s="276" t="s">
        <v>1152</v>
      </c>
      <c r="K103" s="275"/>
    </row>
    <row r="104" spans="2:11" s="1" customFormat="1" ht="17.25" customHeight="1">
      <c r="B104" s="274"/>
      <c r="C104" s="278" t="s">
        <v>1153</v>
      </c>
      <c r="D104" s="278"/>
      <c r="E104" s="278"/>
      <c r="F104" s="279" t="s">
        <v>1154</v>
      </c>
      <c r="G104" s="280"/>
      <c r="H104" s="278"/>
      <c r="I104" s="278"/>
      <c r="J104" s="278" t="s">
        <v>1155</v>
      </c>
      <c r="K104" s="275"/>
    </row>
    <row r="105" spans="2:11" s="1" customFormat="1" ht="5.25" customHeight="1">
      <c r="B105" s="274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pans="2:11" s="1" customFormat="1" ht="15" customHeight="1">
      <c r="B106" s="274"/>
      <c r="C106" s="263" t="s">
        <v>56</v>
      </c>
      <c r="D106" s="283"/>
      <c r="E106" s="283"/>
      <c r="F106" s="284" t="s">
        <v>1156</v>
      </c>
      <c r="G106" s="263"/>
      <c r="H106" s="263" t="s">
        <v>1196</v>
      </c>
      <c r="I106" s="263" t="s">
        <v>1158</v>
      </c>
      <c r="J106" s="263">
        <v>20</v>
      </c>
      <c r="K106" s="275"/>
    </row>
    <row r="107" spans="2:11" s="1" customFormat="1" ht="15" customHeight="1">
      <c r="B107" s="274"/>
      <c r="C107" s="263" t="s">
        <v>1159</v>
      </c>
      <c r="D107" s="263"/>
      <c r="E107" s="263"/>
      <c r="F107" s="284" t="s">
        <v>1156</v>
      </c>
      <c r="G107" s="263"/>
      <c r="H107" s="263" t="s">
        <v>1196</v>
      </c>
      <c r="I107" s="263" t="s">
        <v>1158</v>
      </c>
      <c r="J107" s="263">
        <v>120</v>
      </c>
      <c r="K107" s="275"/>
    </row>
    <row r="108" spans="2:11" s="1" customFormat="1" ht="15" customHeight="1">
      <c r="B108" s="286"/>
      <c r="C108" s="263" t="s">
        <v>1161</v>
      </c>
      <c r="D108" s="263"/>
      <c r="E108" s="263"/>
      <c r="F108" s="284" t="s">
        <v>1162</v>
      </c>
      <c r="G108" s="263"/>
      <c r="H108" s="263" t="s">
        <v>1196</v>
      </c>
      <c r="I108" s="263" t="s">
        <v>1158</v>
      </c>
      <c r="J108" s="263">
        <v>50</v>
      </c>
      <c r="K108" s="275"/>
    </row>
    <row r="109" spans="2:11" s="1" customFormat="1" ht="15" customHeight="1">
      <c r="B109" s="286"/>
      <c r="C109" s="263" t="s">
        <v>1164</v>
      </c>
      <c r="D109" s="263"/>
      <c r="E109" s="263"/>
      <c r="F109" s="284" t="s">
        <v>1156</v>
      </c>
      <c r="G109" s="263"/>
      <c r="H109" s="263" t="s">
        <v>1196</v>
      </c>
      <c r="I109" s="263" t="s">
        <v>1166</v>
      </c>
      <c r="J109" s="263"/>
      <c r="K109" s="275"/>
    </row>
    <row r="110" spans="2:11" s="1" customFormat="1" ht="15" customHeight="1">
      <c r="B110" s="286"/>
      <c r="C110" s="263" t="s">
        <v>1175</v>
      </c>
      <c r="D110" s="263"/>
      <c r="E110" s="263"/>
      <c r="F110" s="284" t="s">
        <v>1162</v>
      </c>
      <c r="G110" s="263"/>
      <c r="H110" s="263" t="s">
        <v>1196</v>
      </c>
      <c r="I110" s="263" t="s">
        <v>1158</v>
      </c>
      <c r="J110" s="263">
        <v>50</v>
      </c>
      <c r="K110" s="275"/>
    </row>
    <row r="111" spans="2:11" s="1" customFormat="1" ht="15" customHeight="1">
      <c r="B111" s="286"/>
      <c r="C111" s="263" t="s">
        <v>1183</v>
      </c>
      <c r="D111" s="263"/>
      <c r="E111" s="263"/>
      <c r="F111" s="284" t="s">
        <v>1162</v>
      </c>
      <c r="G111" s="263"/>
      <c r="H111" s="263" t="s">
        <v>1196</v>
      </c>
      <c r="I111" s="263" t="s">
        <v>1158</v>
      </c>
      <c r="J111" s="263">
        <v>50</v>
      </c>
      <c r="K111" s="275"/>
    </row>
    <row r="112" spans="2:11" s="1" customFormat="1" ht="15" customHeight="1">
      <c r="B112" s="286"/>
      <c r="C112" s="263" t="s">
        <v>1181</v>
      </c>
      <c r="D112" s="263"/>
      <c r="E112" s="263"/>
      <c r="F112" s="284" t="s">
        <v>1162</v>
      </c>
      <c r="G112" s="263"/>
      <c r="H112" s="263" t="s">
        <v>1196</v>
      </c>
      <c r="I112" s="263" t="s">
        <v>1158</v>
      </c>
      <c r="J112" s="263">
        <v>50</v>
      </c>
      <c r="K112" s="275"/>
    </row>
    <row r="113" spans="2:11" s="1" customFormat="1" ht="15" customHeight="1">
      <c r="B113" s="286"/>
      <c r="C113" s="263" t="s">
        <v>56</v>
      </c>
      <c r="D113" s="263"/>
      <c r="E113" s="263"/>
      <c r="F113" s="284" t="s">
        <v>1156</v>
      </c>
      <c r="G113" s="263"/>
      <c r="H113" s="263" t="s">
        <v>1197</v>
      </c>
      <c r="I113" s="263" t="s">
        <v>1158</v>
      </c>
      <c r="J113" s="263">
        <v>20</v>
      </c>
      <c r="K113" s="275"/>
    </row>
    <row r="114" spans="2:11" s="1" customFormat="1" ht="15" customHeight="1">
      <c r="B114" s="286"/>
      <c r="C114" s="263" t="s">
        <v>1198</v>
      </c>
      <c r="D114" s="263"/>
      <c r="E114" s="263"/>
      <c r="F114" s="284" t="s">
        <v>1156</v>
      </c>
      <c r="G114" s="263"/>
      <c r="H114" s="263" t="s">
        <v>1199</v>
      </c>
      <c r="I114" s="263" t="s">
        <v>1158</v>
      </c>
      <c r="J114" s="263">
        <v>120</v>
      </c>
      <c r="K114" s="275"/>
    </row>
    <row r="115" spans="2:11" s="1" customFormat="1" ht="15" customHeight="1">
      <c r="B115" s="286"/>
      <c r="C115" s="263" t="s">
        <v>41</v>
      </c>
      <c r="D115" s="263"/>
      <c r="E115" s="263"/>
      <c r="F115" s="284" t="s">
        <v>1156</v>
      </c>
      <c r="G115" s="263"/>
      <c r="H115" s="263" t="s">
        <v>1200</v>
      </c>
      <c r="I115" s="263" t="s">
        <v>1191</v>
      </c>
      <c r="J115" s="263"/>
      <c r="K115" s="275"/>
    </row>
    <row r="116" spans="2:11" s="1" customFormat="1" ht="15" customHeight="1">
      <c r="B116" s="286"/>
      <c r="C116" s="263" t="s">
        <v>51</v>
      </c>
      <c r="D116" s="263"/>
      <c r="E116" s="263"/>
      <c r="F116" s="284" t="s">
        <v>1156</v>
      </c>
      <c r="G116" s="263"/>
      <c r="H116" s="263" t="s">
        <v>1201</v>
      </c>
      <c r="I116" s="263" t="s">
        <v>1191</v>
      </c>
      <c r="J116" s="263"/>
      <c r="K116" s="275"/>
    </row>
    <row r="117" spans="2:11" s="1" customFormat="1" ht="15" customHeight="1">
      <c r="B117" s="286"/>
      <c r="C117" s="263" t="s">
        <v>60</v>
      </c>
      <c r="D117" s="263"/>
      <c r="E117" s="263"/>
      <c r="F117" s="284" t="s">
        <v>1156</v>
      </c>
      <c r="G117" s="263"/>
      <c r="H117" s="263" t="s">
        <v>1202</v>
      </c>
      <c r="I117" s="263" t="s">
        <v>1203</v>
      </c>
      <c r="J117" s="263"/>
      <c r="K117" s="275"/>
    </row>
    <row r="118" spans="2:11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pans="2:11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pans="2:11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pans="2:1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pans="2:11" s="1" customFormat="1" ht="45" customHeight="1">
      <c r="B122" s="302"/>
      <c r="C122" s="391" t="s">
        <v>1204</v>
      </c>
      <c r="D122" s="391"/>
      <c r="E122" s="391"/>
      <c r="F122" s="391"/>
      <c r="G122" s="391"/>
      <c r="H122" s="391"/>
      <c r="I122" s="391"/>
      <c r="J122" s="391"/>
      <c r="K122" s="303"/>
    </row>
    <row r="123" spans="2:11" s="1" customFormat="1" ht="17.25" customHeight="1">
      <c r="B123" s="304"/>
      <c r="C123" s="276" t="s">
        <v>1150</v>
      </c>
      <c r="D123" s="276"/>
      <c r="E123" s="276"/>
      <c r="F123" s="276" t="s">
        <v>1151</v>
      </c>
      <c r="G123" s="277"/>
      <c r="H123" s="276" t="s">
        <v>57</v>
      </c>
      <c r="I123" s="276" t="s">
        <v>60</v>
      </c>
      <c r="J123" s="276" t="s">
        <v>1152</v>
      </c>
      <c r="K123" s="305"/>
    </row>
    <row r="124" spans="2:11" s="1" customFormat="1" ht="17.25" customHeight="1">
      <c r="B124" s="304"/>
      <c r="C124" s="278" t="s">
        <v>1153</v>
      </c>
      <c r="D124" s="278"/>
      <c r="E124" s="278"/>
      <c r="F124" s="279" t="s">
        <v>1154</v>
      </c>
      <c r="G124" s="280"/>
      <c r="H124" s="278"/>
      <c r="I124" s="278"/>
      <c r="J124" s="278" t="s">
        <v>1155</v>
      </c>
      <c r="K124" s="305"/>
    </row>
    <row r="125" spans="2:11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pans="2:11" s="1" customFormat="1" ht="15" customHeight="1">
      <c r="B126" s="306"/>
      <c r="C126" s="263" t="s">
        <v>1159</v>
      </c>
      <c r="D126" s="283"/>
      <c r="E126" s="283"/>
      <c r="F126" s="284" t="s">
        <v>1156</v>
      </c>
      <c r="G126" s="263"/>
      <c r="H126" s="263" t="s">
        <v>1196</v>
      </c>
      <c r="I126" s="263" t="s">
        <v>1158</v>
      </c>
      <c r="J126" s="263">
        <v>120</v>
      </c>
      <c r="K126" s="309"/>
    </row>
    <row r="127" spans="2:11" s="1" customFormat="1" ht="15" customHeight="1">
      <c r="B127" s="306"/>
      <c r="C127" s="263" t="s">
        <v>1205</v>
      </c>
      <c r="D127" s="263"/>
      <c r="E127" s="263"/>
      <c r="F127" s="284" t="s">
        <v>1156</v>
      </c>
      <c r="G127" s="263"/>
      <c r="H127" s="263" t="s">
        <v>1206</v>
      </c>
      <c r="I127" s="263" t="s">
        <v>1158</v>
      </c>
      <c r="J127" s="263" t="s">
        <v>1207</v>
      </c>
      <c r="K127" s="309"/>
    </row>
    <row r="128" spans="2:11" s="1" customFormat="1" ht="15" customHeight="1">
      <c r="B128" s="306"/>
      <c r="C128" s="263" t="s">
        <v>1104</v>
      </c>
      <c r="D128" s="263"/>
      <c r="E128" s="263"/>
      <c r="F128" s="284" t="s">
        <v>1156</v>
      </c>
      <c r="G128" s="263"/>
      <c r="H128" s="263" t="s">
        <v>1208</v>
      </c>
      <c r="I128" s="263" t="s">
        <v>1158</v>
      </c>
      <c r="J128" s="263" t="s">
        <v>1207</v>
      </c>
      <c r="K128" s="309"/>
    </row>
    <row r="129" spans="2:11" s="1" customFormat="1" ht="15" customHeight="1">
      <c r="B129" s="306"/>
      <c r="C129" s="263" t="s">
        <v>1167</v>
      </c>
      <c r="D129" s="263"/>
      <c r="E129" s="263"/>
      <c r="F129" s="284" t="s">
        <v>1162</v>
      </c>
      <c r="G129" s="263"/>
      <c r="H129" s="263" t="s">
        <v>1168</v>
      </c>
      <c r="I129" s="263" t="s">
        <v>1158</v>
      </c>
      <c r="J129" s="263">
        <v>15</v>
      </c>
      <c r="K129" s="309"/>
    </row>
    <row r="130" spans="2:11" s="1" customFormat="1" ht="15" customHeight="1">
      <c r="B130" s="306"/>
      <c r="C130" s="287" t="s">
        <v>1169</v>
      </c>
      <c r="D130" s="287"/>
      <c r="E130" s="287"/>
      <c r="F130" s="288" t="s">
        <v>1162</v>
      </c>
      <c r="G130" s="287"/>
      <c r="H130" s="287" t="s">
        <v>1170</v>
      </c>
      <c r="I130" s="287" t="s">
        <v>1158</v>
      </c>
      <c r="J130" s="287">
        <v>15</v>
      </c>
      <c r="K130" s="309"/>
    </row>
    <row r="131" spans="2:11" s="1" customFormat="1" ht="15" customHeight="1">
      <c r="B131" s="306"/>
      <c r="C131" s="287" t="s">
        <v>1171</v>
      </c>
      <c r="D131" s="287"/>
      <c r="E131" s="287"/>
      <c r="F131" s="288" t="s">
        <v>1162</v>
      </c>
      <c r="G131" s="287"/>
      <c r="H131" s="287" t="s">
        <v>1172</v>
      </c>
      <c r="I131" s="287" t="s">
        <v>1158</v>
      </c>
      <c r="J131" s="287">
        <v>20</v>
      </c>
      <c r="K131" s="309"/>
    </row>
    <row r="132" spans="2:11" s="1" customFormat="1" ht="15" customHeight="1">
      <c r="B132" s="306"/>
      <c r="C132" s="287" t="s">
        <v>1173</v>
      </c>
      <c r="D132" s="287"/>
      <c r="E132" s="287"/>
      <c r="F132" s="288" t="s">
        <v>1162</v>
      </c>
      <c r="G132" s="287"/>
      <c r="H132" s="287" t="s">
        <v>1174</v>
      </c>
      <c r="I132" s="287" t="s">
        <v>1158</v>
      </c>
      <c r="J132" s="287">
        <v>20</v>
      </c>
      <c r="K132" s="309"/>
    </row>
    <row r="133" spans="2:11" s="1" customFormat="1" ht="15" customHeight="1">
      <c r="B133" s="306"/>
      <c r="C133" s="263" t="s">
        <v>1161</v>
      </c>
      <c r="D133" s="263"/>
      <c r="E133" s="263"/>
      <c r="F133" s="284" t="s">
        <v>1162</v>
      </c>
      <c r="G133" s="263"/>
      <c r="H133" s="263" t="s">
        <v>1196</v>
      </c>
      <c r="I133" s="263" t="s">
        <v>1158</v>
      </c>
      <c r="J133" s="263">
        <v>50</v>
      </c>
      <c r="K133" s="309"/>
    </row>
    <row r="134" spans="2:11" s="1" customFormat="1" ht="15" customHeight="1">
      <c r="B134" s="306"/>
      <c r="C134" s="263" t="s">
        <v>1175</v>
      </c>
      <c r="D134" s="263"/>
      <c r="E134" s="263"/>
      <c r="F134" s="284" t="s">
        <v>1162</v>
      </c>
      <c r="G134" s="263"/>
      <c r="H134" s="263" t="s">
        <v>1196</v>
      </c>
      <c r="I134" s="263" t="s">
        <v>1158</v>
      </c>
      <c r="J134" s="263">
        <v>50</v>
      </c>
      <c r="K134" s="309"/>
    </row>
    <row r="135" spans="2:11" s="1" customFormat="1" ht="15" customHeight="1">
      <c r="B135" s="306"/>
      <c r="C135" s="263" t="s">
        <v>1181</v>
      </c>
      <c r="D135" s="263"/>
      <c r="E135" s="263"/>
      <c r="F135" s="284" t="s">
        <v>1162</v>
      </c>
      <c r="G135" s="263"/>
      <c r="H135" s="263" t="s">
        <v>1196</v>
      </c>
      <c r="I135" s="263" t="s">
        <v>1158</v>
      </c>
      <c r="J135" s="263">
        <v>50</v>
      </c>
      <c r="K135" s="309"/>
    </row>
    <row r="136" spans="2:11" s="1" customFormat="1" ht="15" customHeight="1">
      <c r="B136" s="306"/>
      <c r="C136" s="263" t="s">
        <v>1183</v>
      </c>
      <c r="D136" s="263"/>
      <c r="E136" s="263"/>
      <c r="F136" s="284" t="s">
        <v>1162</v>
      </c>
      <c r="G136" s="263"/>
      <c r="H136" s="263" t="s">
        <v>1196</v>
      </c>
      <c r="I136" s="263" t="s">
        <v>1158</v>
      </c>
      <c r="J136" s="263">
        <v>50</v>
      </c>
      <c r="K136" s="309"/>
    </row>
    <row r="137" spans="2:11" s="1" customFormat="1" ht="15" customHeight="1">
      <c r="B137" s="306"/>
      <c r="C137" s="263" t="s">
        <v>1184</v>
      </c>
      <c r="D137" s="263"/>
      <c r="E137" s="263"/>
      <c r="F137" s="284" t="s">
        <v>1162</v>
      </c>
      <c r="G137" s="263"/>
      <c r="H137" s="263" t="s">
        <v>1209</v>
      </c>
      <c r="I137" s="263" t="s">
        <v>1158</v>
      </c>
      <c r="J137" s="263">
        <v>255</v>
      </c>
      <c r="K137" s="309"/>
    </row>
    <row r="138" spans="2:11" s="1" customFormat="1" ht="15" customHeight="1">
      <c r="B138" s="306"/>
      <c r="C138" s="263" t="s">
        <v>1186</v>
      </c>
      <c r="D138" s="263"/>
      <c r="E138" s="263"/>
      <c r="F138" s="284" t="s">
        <v>1156</v>
      </c>
      <c r="G138" s="263"/>
      <c r="H138" s="263" t="s">
        <v>1210</v>
      </c>
      <c r="I138" s="263" t="s">
        <v>1188</v>
      </c>
      <c r="J138" s="263"/>
      <c r="K138" s="309"/>
    </row>
    <row r="139" spans="2:11" s="1" customFormat="1" ht="15" customHeight="1">
      <c r="B139" s="306"/>
      <c r="C139" s="263" t="s">
        <v>1189</v>
      </c>
      <c r="D139" s="263"/>
      <c r="E139" s="263"/>
      <c r="F139" s="284" t="s">
        <v>1156</v>
      </c>
      <c r="G139" s="263"/>
      <c r="H139" s="263" t="s">
        <v>1211</v>
      </c>
      <c r="I139" s="263" t="s">
        <v>1191</v>
      </c>
      <c r="J139" s="263"/>
      <c r="K139" s="309"/>
    </row>
    <row r="140" spans="2:11" s="1" customFormat="1" ht="15" customHeight="1">
      <c r="B140" s="306"/>
      <c r="C140" s="263" t="s">
        <v>1192</v>
      </c>
      <c r="D140" s="263"/>
      <c r="E140" s="263"/>
      <c r="F140" s="284" t="s">
        <v>1156</v>
      </c>
      <c r="G140" s="263"/>
      <c r="H140" s="263" t="s">
        <v>1192</v>
      </c>
      <c r="I140" s="263" t="s">
        <v>1191</v>
      </c>
      <c r="J140" s="263"/>
      <c r="K140" s="309"/>
    </row>
    <row r="141" spans="2:11" s="1" customFormat="1" ht="15" customHeight="1">
      <c r="B141" s="306"/>
      <c r="C141" s="263" t="s">
        <v>41</v>
      </c>
      <c r="D141" s="263"/>
      <c r="E141" s="263"/>
      <c r="F141" s="284" t="s">
        <v>1156</v>
      </c>
      <c r="G141" s="263"/>
      <c r="H141" s="263" t="s">
        <v>1212</v>
      </c>
      <c r="I141" s="263" t="s">
        <v>1191</v>
      </c>
      <c r="J141" s="263"/>
      <c r="K141" s="309"/>
    </row>
    <row r="142" spans="2:11" s="1" customFormat="1" ht="15" customHeight="1">
      <c r="B142" s="306"/>
      <c r="C142" s="263" t="s">
        <v>1213</v>
      </c>
      <c r="D142" s="263"/>
      <c r="E142" s="263"/>
      <c r="F142" s="284" t="s">
        <v>1156</v>
      </c>
      <c r="G142" s="263"/>
      <c r="H142" s="263" t="s">
        <v>1214</v>
      </c>
      <c r="I142" s="263" t="s">
        <v>1191</v>
      </c>
      <c r="J142" s="263"/>
      <c r="K142" s="309"/>
    </row>
    <row r="143" spans="2:11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pans="2:11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pans="2:11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pans="2:11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pans="2:11" s="1" customFormat="1" ht="45" customHeight="1">
      <c r="B147" s="274"/>
      <c r="C147" s="393" t="s">
        <v>1215</v>
      </c>
      <c r="D147" s="393"/>
      <c r="E147" s="393"/>
      <c r="F147" s="393"/>
      <c r="G147" s="393"/>
      <c r="H147" s="393"/>
      <c r="I147" s="393"/>
      <c r="J147" s="393"/>
      <c r="K147" s="275"/>
    </row>
    <row r="148" spans="2:11" s="1" customFormat="1" ht="17.25" customHeight="1">
      <c r="B148" s="274"/>
      <c r="C148" s="276" t="s">
        <v>1150</v>
      </c>
      <c r="D148" s="276"/>
      <c r="E148" s="276"/>
      <c r="F148" s="276" t="s">
        <v>1151</v>
      </c>
      <c r="G148" s="277"/>
      <c r="H148" s="276" t="s">
        <v>57</v>
      </c>
      <c r="I148" s="276" t="s">
        <v>60</v>
      </c>
      <c r="J148" s="276" t="s">
        <v>1152</v>
      </c>
      <c r="K148" s="275"/>
    </row>
    <row r="149" spans="2:11" s="1" customFormat="1" ht="17.25" customHeight="1">
      <c r="B149" s="274"/>
      <c r="C149" s="278" t="s">
        <v>1153</v>
      </c>
      <c r="D149" s="278"/>
      <c r="E149" s="278"/>
      <c r="F149" s="279" t="s">
        <v>1154</v>
      </c>
      <c r="G149" s="280"/>
      <c r="H149" s="278"/>
      <c r="I149" s="278"/>
      <c r="J149" s="278" t="s">
        <v>1155</v>
      </c>
      <c r="K149" s="275"/>
    </row>
    <row r="150" spans="2:11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pans="2:11" s="1" customFormat="1" ht="15" customHeight="1">
      <c r="B151" s="286"/>
      <c r="C151" s="313" t="s">
        <v>1159</v>
      </c>
      <c r="D151" s="263"/>
      <c r="E151" s="263"/>
      <c r="F151" s="314" t="s">
        <v>1156</v>
      </c>
      <c r="G151" s="263"/>
      <c r="H151" s="313" t="s">
        <v>1196</v>
      </c>
      <c r="I151" s="313" t="s">
        <v>1158</v>
      </c>
      <c r="J151" s="313">
        <v>120</v>
      </c>
      <c r="K151" s="309"/>
    </row>
    <row r="152" spans="2:11" s="1" customFormat="1" ht="15" customHeight="1">
      <c r="B152" s="286"/>
      <c r="C152" s="313" t="s">
        <v>1205</v>
      </c>
      <c r="D152" s="263"/>
      <c r="E152" s="263"/>
      <c r="F152" s="314" t="s">
        <v>1156</v>
      </c>
      <c r="G152" s="263"/>
      <c r="H152" s="313" t="s">
        <v>1216</v>
      </c>
      <c r="I152" s="313" t="s">
        <v>1158</v>
      </c>
      <c r="J152" s="313" t="s">
        <v>1207</v>
      </c>
      <c r="K152" s="309"/>
    </row>
    <row r="153" spans="2:11" s="1" customFormat="1" ht="15" customHeight="1">
      <c r="B153" s="286"/>
      <c r="C153" s="313" t="s">
        <v>1104</v>
      </c>
      <c r="D153" s="263"/>
      <c r="E153" s="263"/>
      <c r="F153" s="314" t="s">
        <v>1156</v>
      </c>
      <c r="G153" s="263"/>
      <c r="H153" s="313" t="s">
        <v>1217</v>
      </c>
      <c r="I153" s="313" t="s">
        <v>1158</v>
      </c>
      <c r="J153" s="313" t="s">
        <v>1207</v>
      </c>
      <c r="K153" s="309"/>
    </row>
    <row r="154" spans="2:11" s="1" customFormat="1" ht="15" customHeight="1">
      <c r="B154" s="286"/>
      <c r="C154" s="313" t="s">
        <v>1161</v>
      </c>
      <c r="D154" s="263"/>
      <c r="E154" s="263"/>
      <c r="F154" s="314" t="s">
        <v>1162</v>
      </c>
      <c r="G154" s="263"/>
      <c r="H154" s="313" t="s">
        <v>1196</v>
      </c>
      <c r="I154" s="313" t="s">
        <v>1158</v>
      </c>
      <c r="J154" s="313">
        <v>50</v>
      </c>
      <c r="K154" s="309"/>
    </row>
    <row r="155" spans="2:11" s="1" customFormat="1" ht="15" customHeight="1">
      <c r="B155" s="286"/>
      <c r="C155" s="313" t="s">
        <v>1164</v>
      </c>
      <c r="D155" s="263"/>
      <c r="E155" s="263"/>
      <c r="F155" s="314" t="s">
        <v>1156</v>
      </c>
      <c r="G155" s="263"/>
      <c r="H155" s="313" t="s">
        <v>1196</v>
      </c>
      <c r="I155" s="313" t="s">
        <v>1166</v>
      </c>
      <c r="J155" s="313"/>
      <c r="K155" s="309"/>
    </row>
    <row r="156" spans="2:11" s="1" customFormat="1" ht="15" customHeight="1">
      <c r="B156" s="286"/>
      <c r="C156" s="313" t="s">
        <v>1175</v>
      </c>
      <c r="D156" s="263"/>
      <c r="E156" s="263"/>
      <c r="F156" s="314" t="s">
        <v>1162</v>
      </c>
      <c r="G156" s="263"/>
      <c r="H156" s="313" t="s">
        <v>1196</v>
      </c>
      <c r="I156" s="313" t="s">
        <v>1158</v>
      </c>
      <c r="J156" s="313">
        <v>50</v>
      </c>
      <c r="K156" s="309"/>
    </row>
    <row r="157" spans="2:11" s="1" customFormat="1" ht="15" customHeight="1">
      <c r="B157" s="286"/>
      <c r="C157" s="313" t="s">
        <v>1183</v>
      </c>
      <c r="D157" s="263"/>
      <c r="E157" s="263"/>
      <c r="F157" s="314" t="s">
        <v>1162</v>
      </c>
      <c r="G157" s="263"/>
      <c r="H157" s="313" t="s">
        <v>1196</v>
      </c>
      <c r="I157" s="313" t="s">
        <v>1158</v>
      </c>
      <c r="J157" s="313">
        <v>50</v>
      </c>
      <c r="K157" s="309"/>
    </row>
    <row r="158" spans="2:11" s="1" customFormat="1" ht="15" customHeight="1">
      <c r="B158" s="286"/>
      <c r="C158" s="313" t="s">
        <v>1181</v>
      </c>
      <c r="D158" s="263"/>
      <c r="E158" s="263"/>
      <c r="F158" s="314" t="s">
        <v>1162</v>
      </c>
      <c r="G158" s="263"/>
      <c r="H158" s="313" t="s">
        <v>1196</v>
      </c>
      <c r="I158" s="313" t="s">
        <v>1158</v>
      </c>
      <c r="J158" s="313">
        <v>50</v>
      </c>
      <c r="K158" s="309"/>
    </row>
    <row r="159" spans="2:11" s="1" customFormat="1" ht="15" customHeight="1">
      <c r="B159" s="286"/>
      <c r="C159" s="313" t="s">
        <v>173</v>
      </c>
      <c r="D159" s="263"/>
      <c r="E159" s="263"/>
      <c r="F159" s="314" t="s">
        <v>1156</v>
      </c>
      <c r="G159" s="263"/>
      <c r="H159" s="313" t="s">
        <v>1218</v>
      </c>
      <c r="I159" s="313" t="s">
        <v>1158</v>
      </c>
      <c r="J159" s="313" t="s">
        <v>1219</v>
      </c>
      <c r="K159" s="309"/>
    </row>
    <row r="160" spans="2:11" s="1" customFormat="1" ht="15" customHeight="1">
      <c r="B160" s="286"/>
      <c r="C160" s="313" t="s">
        <v>1220</v>
      </c>
      <c r="D160" s="263"/>
      <c r="E160" s="263"/>
      <c r="F160" s="314" t="s">
        <v>1156</v>
      </c>
      <c r="G160" s="263"/>
      <c r="H160" s="313" t="s">
        <v>1221</v>
      </c>
      <c r="I160" s="313" t="s">
        <v>1191</v>
      </c>
      <c r="J160" s="313"/>
      <c r="K160" s="309"/>
    </row>
    <row r="161" spans="2:11" s="1" customFormat="1" ht="15" customHeight="1">
      <c r="B161" s="315"/>
      <c r="C161" s="295"/>
      <c r="D161" s="295"/>
      <c r="E161" s="295"/>
      <c r="F161" s="295"/>
      <c r="G161" s="295"/>
      <c r="H161" s="295"/>
      <c r="I161" s="295"/>
      <c r="J161" s="295"/>
      <c r="K161" s="316"/>
    </row>
    <row r="162" spans="2:11" s="1" customFormat="1" ht="18.75" customHeight="1">
      <c r="B162" s="297"/>
      <c r="C162" s="307"/>
      <c r="D162" s="307"/>
      <c r="E162" s="307"/>
      <c r="F162" s="317"/>
      <c r="G162" s="307"/>
      <c r="H162" s="307"/>
      <c r="I162" s="307"/>
      <c r="J162" s="307"/>
      <c r="K162" s="297"/>
    </row>
    <row r="163" spans="2:11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pans="2:11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pans="2:11" s="1" customFormat="1" ht="45" customHeight="1">
      <c r="B165" s="255"/>
      <c r="C165" s="391" t="s">
        <v>1222</v>
      </c>
      <c r="D165" s="391"/>
      <c r="E165" s="391"/>
      <c r="F165" s="391"/>
      <c r="G165" s="391"/>
      <c r="H165" s="391"/>
      <c r="I165" s="391"/>
      <c r="J165" s="391"/>
      <c r="K165" s="256"/>
    </row>
    <row r="166" spans="2:11" s="1" customFormat="1" ht="17.25" customHeight="1">
      <c r="B166" s="255"/>
      <c r="C166" s="276" t="s">
        <v>1150</v>
      </c>
      <c r="D166" s="276"/>
      <c r="E166" s="276"/>
      <c r="F166" s="276" t="s">
        <v>1151</v>
      </c>
      <c r="G166" s="318"/>
      <c r="H166" s="319" t="s">
        <v>57</v>
      </c>
      <c r="I166" s="319" t="s">
        <v>60</v>
      </c>
      <c r="J166" s="276" t="s">
        <v>1152</v>
      </c>
      <c r="K166" s="256"/>
    </row>
    <row r="167" spans="2:11" s="1" customFormat="1" ht="17.25" customHeight="1">
      <c r="B167" s="257"/>
      <c r="C167" s="278" t="s">
        <v>1153</v>
      </c>
      <c r="D167" s="278"/>
      <c r="E167" s="278"/>
      <c r="F167" s="279" t="s">
        <v>1154</v>
      </c>
      <c r="G167" s="320"/>
      <c r="H167" s="321"/>
      <c r="I167" s="321"/>
      <c r="J167" s="278" t="s">
        <v>1155</v>
      </c>
      <c r="K167" s="258"/>
    </row>
    <row r="168" spans="2:11" s="1" customFormat="1" ht="5.25" customHeight="1">
      <c r="B168" s="286"/>
      <c r="C168" s="281"/>
      <c r="D168" s="281"/>
      <c r="E168" s="281"/>
      <c r="F168" s="281"/>
      <c r="G168" s="282"/>
      <c r="H168" s="281"/>
      <c r="I168" s="281"/>
      <c r="J168" s="281"/>
      <c r="K168" s="309"/>
    </row>
    <row r="169" spans="2:11" s="1" customFormat="1" ht="15" customHeight="1">
      <c r="B169" s="286"/>
      <c r="C169" s="263" t="s">
        <v>1159</v>
      </c>
      <c r="D169" s="263"/>
      <c r="E169" s="263"/>
      <c r="F169" s="284" t="s">
        <v>1156</v>
      </c>
      <c r="G169" s="263"/>
      <c r="H169" s="263" t="s">
        <v>1196</v>
      </c>
      <c r="I169" s="263" t="s">
        <v>1158</v>
      </c>
      <c r="J169" s="263">
        <v>120</v>
      </c>
      <c r="K169" s="309"/>
    </row>
    <row r="170" spans="2:11" s="1" customFormat="1" ht="15" customHeight="1">
      <c r="B170" s="286"/>
      <c r="C170" s="263" t="s">
        <v>1205</v>
      </c>
      <c r="D170" s="263"/>
      <c r="E170" s="263"/>
      <c r="F170" s="284" t="s">
        <v>1156</v>
      </c>
      <c r="G170" s="263"/>
      <c r="H170" s="263" t="s">
        <v>1206</v>
      </c>
      <c r="I170" s="263" t="s">
        <v>1158</v>
      </c>
      <c r="J170" s="263" t="s">
        <v>1207</v>
      </c>
      <c r="K170" s="309"/>
    </row>
    <row r="171" spans="2:11" s="1" customFormat="1" ht="15" customHeight="1">
      <c r="B171" s="286"/>
      <c r="C171" s="263" t="s">
        <v>1104</v>
      </c>
      <c r="D171" s="263"/>
      <c r="E171" s="263"/>
      <c r="F171" s="284" t="s">
        <v>1156</v>
      </c>
      <c r="G171" s="263"/>
      <c r="H171" s="263" t="s">
        <v>1223</v>
      </c>
      <c r="I171" s="263" t="s">
        <v>1158</v>
      </c>
      <c r="J171" s="263" t="s">
        <v>1207</v>
      </c>
      <c r="K171" s="309"/>
    </row>
    <row r="172" spans="2:11" s="1" customFormat="1" ht="15" customHeight="1">
      <c r="B172" s="286"/>
      <c r="C172" s="263" t="s">
        <v>1161</v>
      </c>
      <c r="D172" s="263"/>
      <c r="E172" s="263"/>
      <c r="F172" s="284" t="s">
        <v>1162</v>
      </c>
      <c r="G172" s="263"/>
      <c r="H172" s="263" t="s">
        <v>1223</v>
      </c>
      <c r="I172" s="263" t="s">
        <v>1158</v>
      </c>
      <c r="J172" s="263">
        <v>50</v>
      </c>
      <c r="K172" s="309"/>
    </row>
    <row r="173" spans="2:11" s="1" customFormat="1" ht="15" customHeight="1">
      <c r="B173" s="286"/>
      <c r="C173" s="263" t="s">
        <v>1164</v>
      </c>
      <c r="D173" s="263"/>
      <c r="E173" s="263"/>
      <c r="F173" s="284" t="s">
        <v>1156</v>
      </c>
      <c r="G173" s="263"/>
      <c r="H173" s="263" t="s">
        <v>1223</v>
      </c>
      <c r="I173" s="263" t="s">
        <v>1166</v>
      </c>
      <c r="J173" s="263"/>
      <c r="K173" s="309"/>
    </row>
    <row r="174" spans="2:11" s="1" customFormat="1" ht="15" customHeight="1">
      <c r="B174" s="286"/>
      <c r="C174" s="263" t="s">
        <v>1175</v>
      </c>
      <c r="D174" s="263"/>
      <c r="E174" s="263"/>
      <c r="F174" s="284" t="s">
        <v>1162</v>
      </c>
      <c r="G174" s="263"/>
      <c r="H174" s="263" t="s">
        <v>1223</v>
      </c>
      <c r="I174" s="263" t="s">
        <v>1158</v>
      </c>
      <c r="J174" s="263">
        <v>50</v>
      </c>
      <c r="K174" s="309"/>
    </row>
    <row r="175" spans="2:11" s="1" customFormat="1" ht="15" customHeight="1">
      <c r="B175" s="286"/>
      <c r="C175" s="263" t="s">
        <v>1183</v>
      </c>
      <c r="D175" s="263"/>
      <c r="E175" s="263"/>
      <c r="F175" s="284" t="s">
        <v>1162</v>
      </c>
      <c r="G175" s="263"/>
      <c r="H175" s="263" t="s">
        <v>1223</v>
      </c>
      <c r="I175" s="263" t="s">
        <v>1158</v>
      </c>
      <c r="J175" s="263">
        <v>50</v>
      </c>
      <c r="K175" s="309"/>
    </row>
    <row r="176" spans="2:11" s="1" customFormat="1" ht="15" customHeight="1">
      <c r="B176" s="286"/>
      <c r="C176" s="263" t="s">
        <v>1181</v>
      </c>
      <c r="D176" s="263"/>
      <c r="E176" s="263"/>
      <c r="F176" s="284" t="s">
        <v>1162</v>
      </c>
      <c r="G176" s="263"/>
      <c r="H176" s="263" t="s">
        <v>1223</v>
      </c>
      <c r="I176" s="263" t="s">
        <v>1158</v>
      </c>
      <c r="J176" s="263">
        <v>50</v>
      </c>
      <c r="K176" s="309"/>
    </row>
    <row r="177" spans="2:11" s="1" customFormat="1" ht="15" customHeight="1">
      <c r="B177" s="286"/>
      <c r="C177" s="263" t="s">
        <v>198</v>
      </c>
      <c r="D177" s="263"/>
      <c r="E177" s="263"/>
      <c r="F177" s="284" t="s">
        <v>1156</v>
      </c>
      <c r="G177" s="263"/>
      <c r="H177" s="263" t="s">
        <v>1224</v>
      </c>
      <c r="I177" s="263" t="s">
        <v>1225</v>
      </c>
      <c r="J177" s="263"/>
      <c r="K177" s="309"/>
    </row>
    <row r="178" spans="2:11" s="1" customFormat="1" ht="15" customHeight="1">
      <c r="B178" s="286"/>
      <c r="C178" s="263" t="s">
        <v>60</v>
      </c>
      <c r="D178" s="263"/>
      <c r="E178" s="263"/>
      <c r="F178" s="284" t="s">
        <v>1156</v>
      </c>
      <c r="G178" s="263"/>
      <c r="H178" s="263" t="s">
        <v>1226</v>
      </c>
      <c r="I178" s="263" t="s">
        <v>1227</v>
      </c>
      <c r="J178" s="263">
        <v>1</v>
      </c>
      <c r="K178" s="309"/>
    </row>
    <row r="179" spans="2:11" s="1" customFormat="1" ht="15" customHeight="1">
      <c r="B179" s="286"/>
      <c r="C179" s="263" t="s">
        <v>56</v>
      </c>
      <c r="D179" s="263"/>
      <c r="E179" s="263"/>
      <c r="F179" s="284" t="s">
        <v>1156</v>
      </c>
      <c r="G179" s="263"/>
      <c r="H179" s="263" t="s">
        <v>1228</v>
      </c>
      <c r="I179" s="263" t="s">
        <v>1158</v>
      </c>
      <c r="J179" s="263">
        <v>20</v>
      </c>
      <c r="K179" s="309"/>
    </row>
    <row r="180" spans="2:11" s="1" customFormat="1" ht="15" customHeight="1">
      <c r="B180" s="286"/>
      <c r="C180" s="263" t="s">
        <v>57</v>
      </c>
      <c r="D180" s="263"/>
      <c r="E180" s="263"/>
      <c r="F180" s="284" t="s">
        <v>1156</v>
      </c>
      <c r="G180" s="263"/>
      <c r="H180" s="263" t="s">
        <v>1229</v>
      </c>
      <c r="I180" s="263" t="s">
        <v>1158</v>
      </c>
      <c r="J180" s="263">
        <v>255</v>
      </c>
      <c r="K180" s="309"/>
    </row>
    <row r="181" spans="2:11" s="1" customFormat="1" ht="15" customHeight="1">
      <c r="B181" s="286"/>
      <c r="C181" s="263" t="s">
        <v>199</v>
      </c>
      <c r="D181" s="263"/>
      <c r="E181" s="263"/>
      <c r="F181" s="284" t="s">
        <v>1156</v>
      </c>
      <c r="G181" s="263"/>
      <c r="H181" s="263" t="s">
        <v>1120</v>
      </c>
      <c r="I181" s="263" t="s">
        <v>1158</v>
      </c>
      <c r="J181" s="263">
        <v>10</v>
      </c>
      <c r="K181" s="309"/>
    </row>
    <row r="182" spans="2:11" s="1" customFormat="1" ht="15" customHeight="1">
      <c r="B182" s="286"/>
      <c r="C182" s="263" t="s">
        <v>200</v>
      </c>
      <c r="D182" s="263"/>
      <c r="E182" s="263"/>
      <c r="F182" s="284" t="s">
        <v>1156</v>
      </c>
      <c r="G182" s="263"/>
      <c r="H182" s="263" t="s">
        <v>1230</v>
      </c>
      <c r="I182" s="263" t="s">
        <v>1191</v>
      </c>
      <c r="J182" s="263"/>
      <c r="K182" s="309"/>
    </row>
    <row r="183" spans="2:11" s="1" customFormat="1" ht="15" customHeight="1">
      <c r="B183" s="286"/>
      <c r="C183" s="263" t="s">
        <v>1231</v>
      </c>
      <c r="D183" s="263"/>
      <c r="E183" s="263"/>
      <c r="F183" s="284" t="s">
        <v>1156</v>
      </c>
      <c r="G183" s="263"/>
      <c r="H183" s="263" t="s">
        <v>1232</v>
      </c>
      <c r="I183" s="263" t="s">
        <v>1191</v>
      </c>
      <c r="J183" s="263"/>
      <c r="K183" s="309"/>
    </row>
    <row r="184" spans="2:11" s="1" customFormat="1" ht="15" customHeight="1">
      <c r="B184" s="286"/>
      <c r="C184" s="263" t="s">
        <v>1220</v>
      </c>
      <c r="D184" s="263"/>
      <c r="E184" s="263"/>
      <c r="F184" s="284" t="s">
        <v>1156</v>
      </c>
      <c r="G184" s="263"/>
      <c r="H184" s="263" t="s">
        <v>1233</v>
      </c>
      <c r="I184" s="263" t="s">
        <v>1191</v>
      </c>
      <c r="J184" s="263"/>
      <c r="K184" s="309"/>
    </row>
    <row r="185" spans="2:11" s="1" customFormat="1" ht="15" customHeight="1">
      <c r="B185" s="286"/>
      <c r="C185" s="263" t="s">
        <v>202</v>
      </c>
      <c r="D185" s="263"/>
      <c r="E185" s="263"/>
      <c r="F185" s="284" t="s">
        <v>1162</v>
      </c>
      <c r="G185" s="263"/>
      <c r="H185" s="263" t="s">
        <v>1234</v>
      </c>
      <c r="I185" s="263" t="s">
        <v>1158</v>
      </c>
      <c r="J185" s="263">
        <v>50</v>
      </c>
      <c r="K185" s="309"/>
    </row>
    <row r="186" spans="2:11" s="1" customFormat="1" ht="15" customHeight="1">
      <c r="B186" s="286"/>
      <c r="C186" s="263" t="s">
        <v>1235</v>
      </c>
      <c r="D186" s="263"/>
      <c r="E186" s="263"/>
      <c r="F186" s="284" t="s">
        <v>1162</v>
      </c>
      <c r="G186" s="263"/>
      <c r="H186" s="263" t="s">
        <v>1236</v>
      </c>
      <c r="I186" s="263" t="s">
        <v>1237</v>
      </c>
      <c r="J186" s="263"/>
      <c r="K186" s="309"/>
    </row>
    <row r="187" spans="2:11" s="1" customFormat="1" ht="15" customHeight="1">
      <c r="B187" s="286"/>
      <c r="C187" s="263" t="s">
        <v>1238</v>
      </c>
      <c r="D187" s="263"/>
      <c r="E187" s="263"/>
      <c r="F187" s="284" t="s">
        <v>1162</v>
      </c>
      <c r="G187" s="263"/>
      <c r="H187" s="263" t="s">
        <v>1239</v>
      </c>
      <c r="I187" s="263" t="s">
        <v>1237</v>
      </c>
      <c r="J187" s="263"/>
      <c r="K187" s="309"/>
    </row>
    <row r="188" spans="2:11" s="1" customFormat="1" ht="15" customHeight="1">
      <c r="B188" s="286"/>
      <c r="C188" s="263" t="s">
        <v>1240</v>
      </c>
      <c r="D188" s="263"/>
      <c r="E188" s="263"/>
      <c r="F188" s="284" t="s">
        <v>1162</v>
      </c>
      <c r="G188" s="263"/>
      <c r="H188" s="263" t="s">
        <v>1241</v>
      </c>
      <c r="I188" s="263" t="s">
        <v>1237</v>
      </c>
      <c r="J188" s="263"/>
      <c r="K188" s="309"/>
    </row>
    <row r="189" spans="2:11" s="1" customFormat="1" ht="15" customHeight="1">
      <c r="B189" s="286"/>
      <c r="C189" s="322" t="s">
        <v>1242</v>
      </c>
      <c r="D189" s="263"/>
      <c r="E189" s="263"/>
      <c r="F189" s="284" t="s">
        <v>1162</v>
      </c>
      <c r="G189" s="263"/>
      <c r="H189" s="263" t="s">
        <v>1243</v>
      </c>
      <c r="I189" s="263" t="s">
        <v>1244</v>
      </c>
      <c r="J189" s="323" t="s">
        <v>1245</v>
      </c>
      <c r="K189" s="309"/>
    </row>
    <row r="190" spans="2:11" s="17" customFormat="1" ht="15" customHeight="1">
      <c r="B190" s="324"/>
      <c r="C190" s="325" t="s">
        <v>1246</v>
      </c>
      <c r="D190" s="326"/>
      <c r="E190" s="326"/>
      <c r="F190" s="327" t="s">
        <v>1162</v>
      </c>
      <c r="G190" s="326"/>
      <c r="H190" s="326" t="s">
        <v>1247</v>
      </c>
      <c r="I190" s="326" t="s">
        <v>1244</v>
      </c>
      <c r="J190" s="328" t="s">
        <v>1245</v>
      </c>
      <c r="K190" s="329"/>
    </row>
    <row r="191" spans="2:11" s="1" customFormat="1" ht="15" customHeight="1">
      <c r="B191" s="286"/>
      <c r="C191" s="322" t="s">
        <v>45</v>
      </c>
      <c r="D191" s="263"/>
      <c r="E191" s="263"/>
      <c r="F191" s="284" t="s">
        <v>1156</v>
      </c>
      <c r="G191" s="263"/>
      <c r="H191" s="260" t="s">
        <v>1248</v>
      </c>
      <c r="I191" s="263" t="s">
        <v>1249</v>
      </c>
      <c r="J191" s="263"/>
      <c r="K191" s="309"/>
    </row>
    <row r="192" spans="2:11" s="1" customFormat="1" ht="15" customHeight="1">
      <c r="B192" s="286"/>
      <c r="C192" s="322" t="s">
        <v>1250</v>
      </c>
      <c r="D192" s="263"/>
      <c r="E192" s="263"/>
      <c r="F192" s="284" t="s">
        <v>1156</v>
      </c>
      <c r="G192" s="263"/>
      <c r="H192" s="263" t="s">
        <v>1251</v>
      </c>
      <c r="I192" s="263" t="s">
        <v>1191</v>
      </c>
      <c r="J192" s="263"/>
      <c r="K192" s="309"/>
    </row>
    <row r="193" spans="2:11" s="1" customFormat="1" ht="15" customHeight="1">
      <c r="B193" s="286"/>
      <c r="C193" s="322" t="s">
        <v>1252</v>
      </c>
      <c r="D193" s="263"/>
      <c r="E193" s="263"/>
      <c r="F193" s="284" t="s">
        <v>1156</v>
      </c>
      <c r="G193" s="263"/>
      <c r="H193" s="263" t="s">
        <v>1253</v>
      </c>
      <c r="I193" s="263" t="s">
        <v>1191</v>
      </c>
      <c r="J193" s="263"/>
      <c r="K193" s="309"/>
    </row>
    <row r="194" spans="2:11" s="1" customFormat="1" ht="15" customHeight="1">
      <c r="B194" s="286"/>
      <c r="C194" s="322" t="s">
        <v>1254</v>
      </c>
      <c r="D194" s="263"/>
      <c r="E194" s="263"/>
      <c r="F194" s="284" t="s">
        <v>1162</v>
      </c>
      <c r="G194" s="263"/>
      <c r="H194" s="263" t="s">
        <v>1255</v>
      </c>
      <c r="I194" s="263" t="s">
        <v>1191</v>
      </c>
      <c r="J194" s="263"/>
      <c r="K194" s="309"/>
    </row>
    <row r="195" spans="2:11" s="1" customFormat="1" ht="15" customHeight="1">
      <c r="B195" s="315"/>
      <c r="C195" s="330"/>
      <c r="D195" s="295"/>
      <c r="E195" s="295"/>
      <c r="F195" s="295"/>
      <c r="G195" s="295"/>
      <c r="H195" s="295"/>
      <c r="I195" s="295"/>
      <c r="J195" s="295"/>
      <c r="K195" s="316"/>
    </row>
    <row r="196" spans="2:11" s="1" customFormat="1" ht="18.75" customHeight="1">
      <c r="B196" s="297"/>
      <c r="C196" s="307"/>
      <c r="D196" s="307"/>
      <c r="E196" s="307"/>
      <c r="F196" s="317"/>
      <c r="G196" s="307"/>
      <c r="H196" s="307"/>
      <c r="I196" s="307"/>
      <c r="J196" s="307"/>
      <c r="K196" s="297"/>
    </row>
    <row r="197" spans="2:11" s="1" customFormat="1" ht="18.75" customHeight="1">
      <c r="B197" s="297"/>
      <c r="C197" s="307"/>
      <c r="D197" s="307"/>
      <c r="E197" s="307"/>
      <c r="F197" s="317"/>
      <c r="G197" s="307"/>
      <c r="H197" s="307"/>
      <c r="I197" s="307"/>
      <c r="J197" s="307"/>
      <c r="K197" s="297"/>
    </row>
    <row r="198" spans="2:11" s="1" customFormat="1" ht="18.75" customHeight="1">
      <c r="B198" s="270"/>
      <c r="C198" s="270"/>
      <c r="D198" s="270"/>
      <c r="E198" s="270"/>
      <c r="F198" s="270"/>
      <c r="G198" s="270"/>
      <c r="H198" s="270"/>
      <c r="I198" s="270"/>
      <c r="J198" s="270"/>
      <c r="K198" s="270"/>
    </row>
    <row r="199" spans="2:11" s="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pans="2:11" s="1" customFormat="1" ht="21">
      <c r="B200" s="255"/>
      <c r="C200" s="391" t="s">
        <v>1256</v>
      </c>
      <c r="D200" s="391"/>
      <c r="E200" s="391"/>
      <c r="F200" s="391"/>
      <c r="G200" s="391"/>
      <c r="H200" s="391"/>
      <c r="I200" s="391"/>
      <c r="J200" s="391"/>
      <c r="K200" s="256"/>
    </row>
    <row r="201" spans="2:11" s="1" customFormat="1" ht="25.5" customHeight="1">
      <c r="B201" s="255"/>
      <c r="C201" s="331" t="s">
        <v>1257</v>
      </c>
      <c r="D201" s="331"/>
      <c r="E201" s="331"/>
      <c r="F201" s="331" t="s">
        <v>1258</v>
      </c>
      <c r="G201" s="332"/>
      <c r="H201" s="394" t="s">
        <v>1259</v>
      </c>
      <c r="I201" s="394"/>
      <c r="J201" s="394"/>
      <c r="K201" s="256"/>
    </row>
    <row r="202" spans="2:11" s="1" customFormat="1" ht="5.25" customHeight="1">
      <c r="B202" s="286"/>
      <c r="C202" s="281"/>
      <c r="D202" s="281"/>
      <c r="E202" s="281"/>
      <c r="F202" s="281"/>
      <c r="G202" s="307"/>
      <c r="H202" s="281"/>
      <c r="I202" s="281"/>
      <c r="J202" s="281"/>
      <c r="K202" s="309"/>
    </row>
    <row r="203" spans="2:11" s="1" customFormat="1" ht="15" customHeight="1">
      <c r="B203" s="286"/>
      <c r="C203" s="263" t="s">
        <v>1249</v>
      </c>
      <c r="D203" s="263"/>
      <c r="E203" s="263"/>
      <c r="F203" s="284" t="s">
        <v>46</v>
      </c>
      <c r="G203" s="263"/>
      <c r="H203" s="395" t="s">
        <v>1260</v>
      </c>
      <c r="I203" s="395"/>
      <c r="J203" s="395"/>
      <c r="K203" s="309"/>
    </row>
    <row r="204" spans="2:11" s="1" customFormat="1" ht="15" customHeight="1">
      <c r="B204" s="286"/>
      <c r="C204" s="263"/>
      <c r="D204" s="263"/>
      <c r="E204" s="263"/>
      <c r="F204" s="284" t="s">
        <v>47</v>
      </c>
      <c r="G204" s="263"/>
      <c r="H204" s="395" t="s">
        <v>1261</v>
      </c>
      <c r="I204" s="395"/>
      <c r="J204" s="395"/>
      <c r="K204" s="309"/>
    </row>
    <row r="205" spans="2:11" s="1" customFormat="1" ht="15" customHeight="1">
      <c r="B205" s="286"/>
      <c r="C205" s="263"/>
      <c r="D205" s="263"/>
      <c r="E205" s="263"/>
      <c r="F205" s="284" t="s">
        <v>50</v>
      </c>
      <c r="G205" s="263"/>
      <c r="H205" s="395" t="s">
        <v>1262</v>
      </c>
      <c r="I205" s="395"/>
      <c r="J205" s="395"/>
      <c r="K205" s="309"/>
    </row>
    <row r="206" spans="2:11" s="1" customFormat="1" ht="15" customHeight="1">
      <c r="B206" s="286"/>
      <c r="C206" s="263"/>
      <c r="D206" s="263"/>
      <c r="E206" s="263"/>
      <c r="F206" s="284" t="s">
        <v>48</v>
      </c>
      <c r="G206" s="263"/>
      <c r="H206" s="395" t="s">
        <v>1263</v>
      </c>
      <c r="I206" s="395"/>
      <c r="J206" s="395"/>
      <c r="K206" s="309"/>
    </row>
    <row r="207" spans="2:11" s="1" customFormat="1" ht="15" customHeight="1">
      <c r="B207" s="286"/>
      <c r="C207" s="263"/>
      <c r="D207" s="263"/>
      <c r="E207" s="263"/>
      <c r="F207" s="284" t="s">
        <v>49</v>
      </c>
      <c r="G207" s="263"/>
      <c r="H207" s="395" t="s">
        <v>1264</v>
      </c>
      <c r="I207" s="395"/>
      <c r="J207" s="395"/>
      <c r="K207" s="309"/>
    </row>
    <row r="208" spans="2:11" s="1" customFormat="1" ht="15" customHeight="1">
      <c r="B208" s="286"/>
      <c r="C208" s="263"/>
      <c r="D208" s="263"/>
      <c r="E208" s="263"/>
      <c r="F208" s="284"/>
      <c r="G208" s="263"/>
      <c r="H208" s="263"/>
      <c r="I208" s="263"/>
      <c r="J208" s="263"/>
      <c r="K208" s="309"/>
    </row>
    <row r="209" spans="2:11" s="1" customFormat="1" ht="15" customHeight="1">
      <c r="B209" s="286"/>
      <c r="C209" s="263" t="s">
        <v>1203</v>
      </c>
      <c r="D209" s="263"/>
      <c r="E209" s="263"/>
      <c r="F209" s="284" t="s">
        <v>82</v>
      </c>
      <c r="G209" s="263"/>
      <c r="H209" s="395" t="s">
        <v>1265</v>
      </c>
      <c r="I209" s="395"/>
      <c r="J209" s="395"/>
      <c r="K209" s="309"/>
    </row>
    <row r="210" spans="2:11" s="1" customFormat="1" ht="15" customHeight="1">
      <c r="B210" s="286"/>
      <c r="C210" s="263"/>
      <c r="D210" s="263"/>
      <c r="E210" s="263"/>
      <c r="F210" s="284" t="s">
        <v>1098</v>
      </c>
      <c r="G210" s="263"/>
      <c r="H210" s="395" t="s">
        <v>1099</v>
      </c>
      <c r="I210" s="395"/>
      <c r="J210" s="395"/>
      <c r="K210" s="309"/>
    </row>
    <row r="211" spans="2:11" s="1" customFormat="1" ht="15" customHeight="1">
      <c r="B211" s="286"/>
      <c r="C211" s="263"/>
      <c r="D211" s="263"/>
      <c r="E211" s="263"/>
      <c r="F211" s="284" t="s">
        <v>1096</v>
      </c>
      <c r="G211" s="263"/>
      <c r="H211" s="395" t="s">
        <v>1266</v>
      </c>
      <c r="I211" s="395"/>
      <c r="J211" s="395"/>
      <c r="K211" s="309"/>
    </row>
    <row r="212" spans="2:11" s="1" customFormat="1" ht="15" customHeight="1">
      <c r="B212" s="333"/>
      <c r="C212" s="263"/>
      <c r="D212" s="263"/>
      <c r="E212" s="263"/>
      <c r="F212" s="284" t="s">
        <v>1100</v>
      </c>
      <c r="G212" s="322"/>
      <c r="H212" s="396" t="s">
        <v>1101</v>
      </c>
      <c r="I212" s="396"/>
      <c r="J212" s="396"/>
      <c r="K212" s="334"/>
    </row>
    <row r="213" spans="2:11" s="1" customFormat="1" ht="15" customHeight="1">
      <c r="B213" s="333"/>
      <c r="C213" s="263"/>
      <c r="D213" s="263"/>
      <c r="E213" s="263"/>
      <c r="F213" s="284" t="s">
        <v>1102</v>
      </c>
      <c r="G213" s="322"/>
      <c r="H213" s="396" t="s">
        <v>1267</v>
      </c>
      <c r="I213" s="396"/>
      <c r="J213" s="396"/>
      <c r="K213" s="334"/>
    </row>
    <row r="214" spans="2:11" s="1" customFormat="1" ht="15" customHeight="1">
      <c r="B214" s="333"/>
      <c r="C214" s="263"/>
      <c r="D214" s="263"/>
      <c r="E214" s="263"/>
      <c r="F214" s="284"/>
      <c r="G214" s="322"/>
      <c r="H214" s="313"/>
      <c r="I214" s="313"/>
      <c r="J214" s="313"/>
      <c r="K214" s="334"/>
    </row>
    <row r="215" spans="2:11" s="1" customFormat="1" ht="15" customHeight="1">
      <c r="B215" s="333"/>
      <c r="C215" s="263" t="s">
        <v>1227</v>
      </c>
      <c r="D215" s="263"/>
      <c r="E215" s="263"/>
      <c r="F215" s="284">
        <v>1</v>
      </c>
      <c r="G215" s="322"/>
      <c r="H215" s="396" t="s">
        <v>1268</v>
      </c>
      <c r="I215" s="396"/>
      <c r="J215" s="396"/>
      <c r="K215" s="334"/>
    </row>
    <row r="216" spans="2:11" s="1" customFormat="1" ht="15" customHeight="1">
      <c r="B216" s="333"/>
      <c r="C216" s="263"/>
      <c r="D216" s="263"/>
      <c r="E216" s="263"/>
      <c r="F216" s="284">
        <v>2</v>
      </c>
      <c r="G216" s="322"/>
      <c r="H216" s="396" t="s">
        <v>1269</v>
      </c>
      <c r="I216" s="396"/>
      <c r="J216" s="396"/>
      <c r="K216" s="334"/>
    </row>
    <row r="217" spans="2:11" s="1" customFormat="1" ht="15" customHeight="1">
      <c r="B217" s="333"/>
      <c r="C217" s="263"/>
      <c r="D217" s="263"/>
      <c r="E217" s="263"/>
      <c r="F217" s="284">
        <v>3</v>
      </c>
      <c r="G217" s="322"/>
      <c r="H217" s="396" t="s">
        <v>1270</v>
      </c>
      <c r="I217" s="396"/>
      <c r="J217" s="396"/>
      <c r="K217" s="334"/>
    </row>
    <row r="218" spans="2:11" s="1" customFormat="1" ht="15" customHeight="1">
      <c r="B218" s="333"/>
      <c r="C218" s="263"/>
      <c r="D218" s="263"/>
      <c r="E218" s="263"/>
      <c r="F218" s="284">
        <v>4</v>
      </c>
      <c r="G218" s="322"/>
      <c r="H218" s="396" t="s">
        <v>1271</v>
      </c>
      <c r="I218" s="396"/>
      <c r="J218" s="396"/>
      <c r="K218" s="334"/>
    </row>
    <row r="219" spans="2:11" s="1" customFormat="1" ht="12.75" customHeight="1">
      <c r="B219" s="335"/>
      <c r="C219" s="336"/>
      <c r="D219" s="336"/>
      <c r="E219" s="336"/>
      <c r="F219" s="336"/>
      <c r="G219" s="336"/>
      <c r="H219" s="336"/>
      <c r="I219" s="336"/>
      <c r="J219" s="336"/>
      <c r="K219" s="33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E1 - Oprava fasád...</vt:lpstr>
      <vt:lpstr>Seznam figur</vt:lpstr>
      <vt:lpstr>Pokyny pro vyplnění</vt:lpstr>
      <vt:lpstr>'Rekapitulace stavby'!Názvy_tisku</vt:lpstr>
      <vt:lpstr>'Seznam figur'!Názvy_tisku</vt:lpstr>
      <vt:lpstr>'SO 01 - E1 - Oprava fasád...'!Názvy_tisku</vt:lpstr>
      <vt:lpstr>'Pokyny pro vyplnění'!Oblast_tisku</vt:lpstr>
      <vt:lpstr>'Rekapitulace stavby'!Oblast_tisku</vt:lpstr>
      <vt:lpstr>'Seznam figur'!Oblast_tisku</vt:lpstr>
      <vt:lpstr>'SO 01 - E1 - Oprava fasád...'!Oblast_tisku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RUSTICUS</dc:creator>
  <cp:lastModifiedBy>User</cp:lastModifiedBy>
  <dcterms:created xsi:type="dcterms:W3CDTF">2025-03-11T07:50:36Z</dcterms:created>
  <dcterms:modified xsi:type="dcterms:W3CDTF">2025-03-11T08:00:34Z</dcterms:modified>
</cp:coreProperties>
</file>